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myccsu.sharepoint.com/sites/BSO-BudgetOffice/Shared Documents/General/Web Site Page/Published to Web Site Page FY23 - Historical Information/"/>
    </mc:Choice>
  </mc:AlternateContent>
  <xr:revisionPtr revIDLastSave="0" documentId="8_{5EEFD1DB-938F-48FC-BD96-77208B11AE36}" xr6:coauthVersionLast="47" xr6:coauthVersionMax="47" xr10:uidLastSave="{00000000-0000-0000-0000-000000000000}"/>
  <bookViews>
    <workbookView xWindow="-120" yWindow="-120" windowWidth="29040" windowHeight="15840" tabRatio="659" xr2:uid="{00000000-000D-0000-FFFF-FFFF00000000}"/>
  </bookViews>
  <sheets>
    <sheet name="Revenue Pie " sheetId="11" r:id="rId1"/>
    <sheet name="Revenues Data" sheetId="29" state="hidden" r:id="rId2"/>
  </sheets>
  <definedNames>
    <definedName name="_xlcn.WorksheetConnection_FY2010FY2022SpendingPlanPieCharts12.09.xlsxTable11" hidden="1">Table1[]</definedName>
    <definedName name="NewTable">Table1[]</definedName>
    <definedName name="_xlnm.Print_Area" localSheetId="0">'Revenue Pie '!$B$5:$Q$46</definedName>
    <definedName name="Slicer_Year">#N/A</definedName>
  </definedNames>
  <calcPr calcId="191029"/>
  <pivotCaches>
    <pivotCache cacheId="0" r:id="rId3"/>
    <pivotCache cacheId="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Table1-7c8eda6b-2b36-4765-b32c-b1fe35c2a6f9" name="Table1" connection="WorksheetConnection_FY2010 - FY2022 Spending Plan Pie Charts 12.09.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29" l="1"/>
  <c r="D25" i="29"/>
  <c r="D16" i="29"/>
  <c r="D5" i="29"/>
  <c r="D27" i="29"/>
  <c r="D28" i="29"/>
  <c r="D29" i="29"/>
  <c r="D9" i="29"/>
  <c r="Q18" i="11"/>
  <c r="Q6"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B8BD022-3A0E-4F60-BF17-B52FFFAB435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3308410-5F5A-4FA5-A89D-5DB1828AB4D7}" name="WorksheetConnection_FY2010 - FY2022 Spending Plan Pie Charts 12.09.xlsx!Table1" type="102" refreshedVersion="8" minRefreshableVersion="5">
    <extLst>
      <ext xmlns:x15="http://schemas.microsoft.com/office/spreadsheetml/2010/11/main" uri="{DE250136-89BD-433C-8126-D09CA5730AF9}">
        <x15:connection id="Table1-7c8eda6b-2b36-4765-b32c-b1fe35c2a6f9" autoDelete="1">
          <x15:rangePr sourceName="_xlcn.WorksheetConnection_FY2010FY2022SpendingPlanPieCharts12.09.xlsxTable11"/>
        </x15:connection>
      </ext>
    </extLst>
  </connection>
</connections>
</file>

<file path=xl/sharedStrings.xml><?xml version="1.0" encoding="utf-8"?>
<sst xmlns="http://schemas.openxmlformats.org/spreadsheetml/2006/main" count="290" uniqueCount="31">
  <si>
    <t>State Appropriations</t>
  </si>
  <si>
    <t>Fringe Benefits Paid By State</t>
  </si>
  <si>
    <t>Housing</t>
  </si>
  <si>
    <t>Food Service</t>
  </si>
  <si>
    <t>Total</t>
  </si>
  <si>
    <t>Fees</t>
  </si>
  <si>
    <t>Revenue</t>
  </si>
  <si>
    <t>Row Labels</t>
  </si>
  <si>
    <t>Grand Total</t>
  </si>
  <si>
    <t>Year</t>
  </si>
  <si>
    <t>Sum of Total</t>
  </si>
  <si>
    <t>Other Revenues</t>
  </si>
  <si>
    <t>Contra Revenue</t>
  </si>
  <si>
    <t>Footnotes:</t>
  </si>
  <si>
    <t>State Appropriations - One Time Funding</t>
  </si>
  <si>
    <t>Tuition &amp; Fees</t>
  </si>
  <si>
    <t>Housing &amp; Food Service</t>
  </si>
  <si>
    <t>Grouped Revenue</t>
  </si>
  <si>
    <t>Column Labels</t>
  </si>
  <si>
    <t>2024 SP 05-19-23</t>
  </si>
  <si>
    <t>Tuition (FT &amp; PT)</t>
  </si>
  <si>
    <t>State Appropriations - ARPA Deficiency Funding</t>
  </si>
  <si>
    <t>State Appropriations -  OF Fringe Funding</t>
  </si>
  <si>
    <t>State Appropriations - RSA Adjustment</t>
  </si>
  <si>
    <r>
      <rPr>
        <vertAlign val="superscript"/>
        <sz val="14"/>
        <color theme="1"/>
        <rFont val="Calibri"/>
        <family val="2"/>
        <scheme val="minor"/>
      </rPr>
      <t>1.</t>
    </r>
    <r>
      <rPr>
        <sz val="14"/>
        <color theme="1"/>
        <rFont val="Calibri"/>
        <family val="2"/>
        <scheme val="minor"/>
      </rPr>
      <t xml:space="preserve"> Other Revenues include commissions, rental income, NCAA revenue, self-supporting revenue, etc.</t>
    </r>
  </si>
  <si>
    <r>
      <rPr>
        <vertAlign val="superscript"/>
        <sz val="14"/>
        <color theme="1"/>
        <rFont val="Calibri"/>
        <family val="2"/>
        <scheme val="minor"/>
      </rPr>
      <t>2.</t>
    </r>
    <r>
      <rPr>
        <sz val="14"/>
        <color theme="1"/>
        <rFont val="Calibri"/>
        <family val="2"/>
        <scheme val="minor"/>
      </rPr>
      <t xml:space="preserve"> Contra Revenue is a reduction to revenue that includes Board Resolution waivers for certain tuition and/or fees such as RA room and board, National Guard, senior citizen, etc.and bad debt as of FY22</t>
    </r>
  </si>
  <si>
    <r>
      <rPr>
        <vertAlign val="superscript"/>
        <sz val="14"/>
        <color theme="1"/>
        <rFont val="Calibri"/>
        <family val="2"/>
        <scheme val="minor"/>
      </rPr>
      <t>3.</t>
    </r>
    <r>
      <rPr>
        <sz val="14"/>
        <color theme="1"/>
        <rFont val="Calibri"/>
        <family val="2"/>
        <scheme val="minor"/>
      </rPr>
      <t xml:space="preserve"> FY22 - Add'l One-time State Funding ($11M)</t>
    </r>
  </si>
  <si>
    <r>
      <rPr>
        <vertAlign val="superscript"/>
        <sz val="14"/>
        <color theme="1"/>
        <rFont val="Calibri"/>
        <family val="2"/>
        <scheme val="minor"/>
      </rPr>
      <t xml:space="preserve">4. </t>
    </r>
    <r>
      <rPr>
        <sz val="14"/>
        <color theme="1"/>
        <rFont val="Calibri"/>
        <family val="2"/>
        <scheme val="minor"/>
      </rPr>
      <t>FY23 - Add'l One-time State Funding ($13.9M); 27th Payroll; Operating Support ($24.9M)</t>
    </r>
  </si>
  <si>
    <t>Spending Plan Actual Revenue by Category FY14-FY23</t>
  </si>
  <si>
    <t xml:space="preserve">Total </t>
  </si>
  <si>
    <t>Revenue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</si>
</sst>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2]* #,##0.00_);_([$€-2]* \(#,##0.00\);_([$€-2]* &quot;-&quot;??_)"/>
    <numFmt numFmtId="166" formatCode="_(\$* #,##0.00_);_(\$* \(#,##0.00\);_(\$* \-??_);_(@_)"/>
    <numFmt numFmtId="167" formatCode="#,##0.0"/>
    <numFmt numFmtId="168" formatCode="_(&quot;$&quot;* #,##0_);_(&quot;$&quot;* \(#,##0\);_(&quot;$&quot;* &quot;-&quot;??_);_(@_)"/>
  </numFmts>
  <fonts count="40">
    <font>
      <sz val="11"/>
      <color theme="1"/>
      <name val="Calibri"/>
      <family val="2"/>
      <scheme val="minor"/>
    </font>
    <font>
      <sz val="11"/>
      <color theme="1"/>
      <name val="Calibri"/>
      <family val="2"/>
      <scheme val="minor"/>
    </font>
    <font>
      <sz val="10"/>
      <name val="Helv"/>
    </font>
    <font>
      <sz val="10"/>
      <name val="Arial"/>
      <family val="2"/>
    </font>
    <font>
      <sz val="10"/>
      <name val="Arial"/>
      <family val="2"/>
    </font>
    <font>
      <b/>
      <sz val="10"/>
      <name val="Arial Unicode MS"/>
      <family val="2"/>
    </font>
    <font>
      <sz val="8"/>
      <name val="MS Sans Serif"/>
      <family val="2"/>
    </font>
    <font>
      <sz val="10"/>
      <name val="Arial Unicode MS"/>
      <family val="2"/>
    </font>
    <font>
      <sz val="10"/>
      <name val="Times New Roman"/>
      <family val="1"/>
    </font>
    <font>
      <sz val="8"/>
      <name val="Microsoft Sans Serif"/>
      <family val="2"/>
      <charset val="204"/>
    </font>
    <font>
      <sz val="9"/>
      <name val="Microsoft Sans Serif"/>
      <family val="2"/>
      <charset val="204"/>
    </font>
    <font>
      <sz val="11"/>
      <color rgb="FF000000"/>
      <name val="Calibri"/>
      <family val="2"/>
      <charset val="1"/>
    </font>
    <font>
      <sz val="11"/>
      <color indexed="8"/>
      <name val="Calibri"/>
      <family val="2"/>
      <charset val="1"/>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Calibri"/>
      <family val="2"/>
    </font>
    <font>
      <sz val="11"/>
      <color theme="1"/>
      <name val="Arial"/>
      <family val="2"/>
    </font>
    <font>
      <sz val="11"/>
      <name val="Arial"/>
      <family val="2"/>
    </font>
    <font>
      <b/>
      <sz val="14"/>
      <color theme="1"/>
      <name val="Calibri"/>
      <family val="2"/>
      <scheme val="minor"/>
    </font>
    <font>
      <sz val="14"/>
      <color theme="1"/>
      <name val="Calibri"/>
      <family val="2"/>
      <scheme val="minor"/>
    </font>
    <font>
      <vertAlign val="superscript"/>
      <sz val="14"/>
      <color theme="1"/>
      <name val="Calibri"/>
      <family val="2"/>
      <scheme val="minor"/>
    </font>
    <font>
      <sz val="10"/>
      <name val="Arial"/>
      <family val="2"/>
    </font>
    <font>
      <sz val="11"/>
      <color theme="0"/>
      <name val="Calibri"/>
      <family val="2"/>
      <scheme val="minor"/>
    </font>
    <font>
      <b/>
      <sz val="11"/>
      <color rgb="FF00000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38">
    <xf numFmtId="0" fontId="0" fillId="0" borderId="0"/>
    <xf numFmtId="164"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4"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3"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3" fillId="0" borderId="0" applyFont="0" applyFill="0" applyBorder="0" applyAlignment="0" applyProtection="0"/>
    <xf numFmtId="166" fontId="12" fillId="0" borderId="0"/>
    <xf numFmtId="0" fontId="12" fillId="0" borderId="0"/>
    <xf numFmtId="0" fontId="12" fillId="0" borderId="0"/>
    <xf numFmtId="0" fontId="12" fillId="0" borderId="0"/>
    <xf numFmtId="0" fontId="1" fillId="0" borderId="0"/>
    <xf numFmtId="44" fontId="3" fillId="0" borderId="0" applyFont="0" applyFill="0" applyBorder="0" applyAlignment="0" applyProtection="0"/>
    <xf numFmtId="0" fontId="13" fillId="0" borderId="0"/>
    <xf numFmtId="44"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7" applyNumberFormat="0" applyFill="0" applyAlignment="0" applyProtection="0"/>
    <xf numFmtId="0" fontId="26" fillId="22" borderId="0" applyNumberFormat="0" applyBorder="0" applyAlignment="0" applyProtection="0"/>
    <xf numFmtId="0" fontId="3" fillId="23" borderId="8" applyNumberFormat="0" applyFont="0" applyAlignment="0" applyProtection="0"/>
    <xf numFmtId="0" fontId="27" fillId="20" borderId="9" applyNumberFormat="0" applyAlignment="0" applyProtection="0"/>
    <xf numFmtId="41" fontId="8" fillId="0" borderId="1" applyBorder="0">
      <alignment horizontal="center"/>
      <protection locked="0"/>
    </xf>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0" borderId="0"/>
    <xf numFmtId="167" fontId="3" fillId="0" borderId="0"/>
    <xf numFmtId="0" fontId="3" fillId="0" borderId="0"/>
    <xf numFmtId="0" fontId="1" fillId="0" borderId="0"/>
    <xf numFmtId="0" fontId="1" fillId="0" borderId="0"/>
    <xf numFmtId="0" fontId="1" fillId="0" borderId="0"/>
    <xf numFmtId="0" fontId="1" fillId="0" borderId="0"/>
    <xf numFmtId="0" fontId="13" fillId="0" borderId="0"/>
    <xf numFmtId="164" fontId="2" fillId="0" borderId="0"/>
    <xf numFmtId="44" fontId="3" fillId="0" borderId="0" applyFont="0" applyFill="0" applyBorder="0" applyAlignment="0" applyProtection="0"/>
    <xf numFmtId="0" fontId="14" fillId="0" borderId="0"/>
    <xf numFmtId="0" fontId="14" fillId="0" borderId="0"/>
    <xf numFmtId="0" fontId="14" fillId="0" borderId="0"/>
    <xf numFmtId="0" fontId="3" fillId="0" borderId="0"/>
    <xf numFmtId="0" fontId="14" fillId="0" borderId="0"/>
    <xf numFmtId="0" fontId="3" fillId="0" borderId="0"/>
    <xf numFmtId="0" fontId="31" fillId="0" borderId="0"/>
    <xf numFmtId="0" fontId="3" fillId="0" borderId="0"/>
    <xf numFmtId="0" fontId="9" fillId="0" borderId="0"/>
    <xf numFmtId="0" fontId="10" fillId="0" borderId="0"/>
    <xf numFmtId="44" fontId="1"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4" fontId="2"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1">
    <xf numFmtId="0" fontId="0" fillId="0" borderId="0" xfId="0"/>
    <xf numFmtId="0" fontId="0" fillId="0" borderId="0" xfId="0" pivotButton="1"/>
    <xf numFmtId="0" fontId="0" fillId="0" borderId="0" xfId="0" applyAlignment="1">
      <alignment horizontal="left"/>
    </xf>
    <xf numFmtId="164" fontId="0" fillId="0" borderId="0" xfId="0" applyNumberFormat="1" applyAlignment="1">
      <alignment horizontal="left"/>
    </xf>
    <xf numFmtId="0" fontId="0" fillId="0" borderId="0" xfId="0"/>
    <xf numFmtId="0" fontId="0" fillId="0" borderId="0" xfId="0" applyNumberFormat="1"/>
    <xf numFmtId="42" fontId="0" fillId="0" borderId="0" xfId="0" applyNumberFormat="1"/>
    <xf numFmtId="0" fontId="34" fillId="0" borderId="0" xfId="0" applyFont="1"/>
    <xf numFmtId="0" fontId="35" fillId="0" borderId="0" xfId="0" applyFont="1"/>
    <xf numFmtId="4" fontId="0" fillId="0" borderId="0" xfId="0" applyNumberFormat="1"/>
    <xf numFmtId="164" fontId="33" fillId="0" borderId="0" xfId="5" applyFont="1" applyAlignment="1">
      <alignment horizontal="left"/>
    </xf>
    <xf numFmtId="0" fontId="0" fillId="0" borderId="0" xfId="0"/>
    <xf numFmtId="0" fontId="38" fillId="0" borderId="0" xfId="0" applyFont="1"/>
    <xf numFmtId="0" fontId="32" fillId="0" borderId="0" xfId="0" applyFont="1"/>
    <xf numFmtId="44" fontId="33" fillId="24" borderId="11" xfId="165" applyFont="1" applyFill="1" applyBorder="1"/>
    <xf numFmtId="164" fontId="33" fillId="24" borderId="16" xfId="5" applyFont="1" applyFill="1" applyBorder="1" applyAlignment="1">
      <alignment horizontal="left"/>
    </xf>
    <xf numFmtId="164" fontId="33" fillId="24" borderId="15" xfId="5" applyFont="1" applyFill="1" applyBorder="1" applyAlignment="1">
      <alignment horizontal="left"/>
    </xf>
    <xf numFmtId="44" fontId="33" fillId="25" borderId="12" xfId="165" applyFont="1" applyFill="1" applyBorder="1"/>
    <xf numFmtId="164" fontId="33" fillId="25" borderId="14" xfId="5" applyFont="1" applyFill="1" applyBorder="1" applyAlignment="1">
      <alignment horizontal="left"/>
    </xf>
    <xf numFmtId="164" fontId="33" fillId="25" borderId="13" xfId="5" applyFont="1" applyFill="1" applyBorder="1" applyAlignment="1">
      <alignment horizontal="left"/>
    </xf>
    <xf numFmtId="44" fontId="33" fillId="24" borderId="12" xfId="165" applyFont="1" applyFill="1" applyBorder="1"/>
    <xf numFmtId="164" fontId="33" fillId="24" borderId="14" xfId="5" applyFont="1" applyFill="1" applyBorder="1" applyAlignment="1">
      <alignment horizontal="left"/>
    </xf>
    <xf numFmtId="164" fontId="33" fillId="24" borderId="13" xfId="5" applyFont="1" applyFill="1" applyBorder="1" applyAlignment="1">
      <alignment horizontal="left"/>
    </xf>
    <xf numFmtId="44" fontId="33" fillId="0" borderId="0" xfId="165" applyFont="1" applyFill="1" applyBorder="1" applyProtection="1"/>
    <xf numFmtId="164" fontId="33" fillId="24" borderId="0" xfId="5" applyFont="1" applyFill="1" applyBorder="1" applyAlignment="1">
      <alignment horizontal="left"/>
    </xf>
    <xf numFmtId="164" fontId="33" fillId="0" borderId="13" xfId="5" applyFont="1" applyBorder="1" applyAlignment="1">
      <alignment horizontal="left"/>
    </xf>
    <xf numFmtId="164" fontId="33" fillId="25" borderId="0" xfId="5" applyFont="1" applyFill="1" applyBorder="1" applyAlignment="1">
      <alignment horizontal="left"/>
    </xf>
    <xf numFmtId="164" fontId="33" fillId="0" borderId="15" xfId="5" applyFont="1" applyBorder="1" applyAlignment="1">
      <alignment horizontal="left"/>
    </xf>
    <xf numFmtId="0" fontId="39" fillId="0" borderId="0" xfId="0" applyFont="1"/>
    <xf numFmtId="168" fontId="38" fillId="0" borderId="0" xfId="165" applyNumberFormat="1" applyFont="1"/>
    <xf numFmtId="0" fontId="35" fillId="0" borderId="0" xfId="0" applyFont="1" applyAlignment="1">
      <alignment horizontal="left" wrapText="1"/>
    </xf>
  </cellXfs>
  <cellStyles count="238">
    <cellStyle name="20% - Accent1 2" xfId="96" xr:uid="{00000000-0005-0000-0000-000000000000}"/>
    <cellStyle name="20% - Accent2 2" xfId="97" xr:uid="{00000000-0005-0000-0000-000001000000}"/>
    <cellStyle name="20% - Accent3 2" xfId="98" xr:uid="{00000000-0005-0000-0000-000002000000}"/>
    <cellStyle name="20% - Accent4 2" xfId="99" xr:uid="{00000000-0005-0000-0000-000003000000}"/>
    <cellStyle name="20% - Accent5 2" xfId="100" xr:uid="{00000000-0005-0000-0000-000004000000}"/>
    <cellStyle name="20% - Accent6 2" xfId="101" xr:uid="{00000000-0005-0000-0000-000005000000}"/>
    <cellStyle name="40% - Accent1 2" xfId="102" xr:uid="{00000000-0005-0000-0000-000006000000}"/>
    <cellStyle name="40% - Accent2 2" xfId="103" xr:uid="{00000000-0005-0000-0000-000007000000}"/>
    <cellStyle name="40% - Accent3 2" xfId="104" xr:uid="{00000000-0005-0000-0000-000008000000}"/>
    <cellStyle name="40% - Accent4 2" xfId="105" xr:uid="{00000000-0005-0000-0000-000009000000}"/>
    <cellStyle name="40% - Accent5 2" xfId="106" xr:uid="{00000000-0005-0000-0000-00000A000000}"/>
    <cellStyle name="40% - Accent6 2" xfId="107" xr:uid="{00000000-0005-0000-0000-00000B000000}"/>
    <cellStyle name="60% - Accent1 2" xfId="108" xr:uid="{00000000-0005-0000-0000-00000C000000}"/>
    <cellStyle name="60% - Accent2 2" xfId="109" xr:uid="{00000000-0005-0000-0000-00000D000000}"/>
    <cellStyle name="60% - Accent3 2" xfId="110" xr:uid="{00000000-0005-0000-0000-00000E000000}"/>
    <cellStyle name="60% - Accent4 2" xfId="111" xr:uid="{00000000-0005-0000-0000-00000F000000}"/>
    <cellStyle name="60% - Accent5 2" xfId="112" xr:uid="{00000000-0005-0000-0000-000010000000}"/>
    <cellStyle name="60% - Accent6 2" xfId="113" xr:uid="{00000000-0005-0000-0000-000011000000}"/>
    <cellStyle name="Accent1 2" xfId="114" xr:uid="{00000000-0005-0000-0000-000012000000}"/>
    <cellStyle name="Accent2 2" xfId="115" xr:uid="{00000000-0005-0000-0000-000013000000}"/>
    <cellStyle name="Accent3 2" xfId="116" xr:uid="{00000000-0005-0000-0000-000014000000}"/>
    <cellStyle name="Accent4 2" xfId="117" xr:uid="{00000000-0005-0000-0000-000015000000}"/>
    <cellStyle name="Accent5 2" xfId="118" xr:uid="{00000000-0005-0000-0000-000016000000}"/>
    <cellStyle name="Accent6 2" xfId="119" xr:uid="{00000000-0005-0000-0000-000017000000}"/>
    <cellStyle name="Bad 2" xfId="120" xr:uid="{00000000-0005-0000-0000-000018000000}"/>
    <cellStyle name="Calculation 2" xfId="121" xr:uid="{00000000-0005-0000-0000-000019000000}"/>
    <cellStyle name="Check Cell 2" xfId="122" xr:uid="{00000000-0005-0000-0000-00001A000000}"/>
    <cellStyle name="Comma 10" xfId="15" xr:uid="{00000000-0005-0000-0000-00001B000000}"/>
    <cellStyle name="Comma 10 2" xfId="66" xr:uid="{00000000-0005-0000-0000-00001C000000}"/>
    <cellStyle name="Comma 2" xfId="7" xr:uid="{00000000-0005-0000-0000-00001D000000}"/>
    <cellStyle name="Comma 2 2" xfId="16" xr:uid="{00000000-0005-0000-0000-00001E000000}"/>
    <cellStyle name="Comma 2 2 2" xfId="141" xr:uid="{00000000-0005-0000-0000-00001F000000}"/>
    <cellStyle name="Comma 2 2 2 2" xfId="229" xr:uid="{71463574-10C0-4642-9240-A0A91B04E24E}"/>
    <cellStyle name="Comma 2 2 3" xfId="205" xr:uid="{8ACE44C7-D3BB-4F4C-B6CC-948BBE8FC550}"/>
    <cellStyle name="Comma 2 3" xfId="17" xr:uid="{00000000-0005-0000-0000-000020000000}"/>
    <cellStyle name="Comma 2 3 2" xfId="140" xr:uid="{00000000-0005-0000-0000-000021000000}"/>
    <cellStyle name="Comma 2 3 3" xfId="202" xr:uid="{B6F35C22-735D-4953-BA34-A1D8F2007F52}"/>
    <cellStyle name="Comma 2 4" xfId="18" xr:uid="{00000000-0005-0000-0000-000022000000}"/>
    <cellStyle name="Comma 2 4 2" xfId="213" xr:uid="{6CFA85D6-FE69-4C92-9521-E87E726F5ADC}"/>
    <cellStyle name="Comma 2 5" xfId="227" xr:uid="{C5DD1E76-A1F0-4A05-B50C-7312C4C6870E}"/>
    <cellStyle name="Comma 3" xfId="8" xr:uid="{00000000-0005-0000-0000-000023000000}"/>
    <cellStyle name="Comma 4" xfId="2" xr:uid="{00000000-0005-0000-0000-000024000000}"/>
    <cellStyle name="Comma 4 2" xfId="212" xr:uid="{46DD6EED-913D-477A-B6F3-F1366C08343F}"/>
    <cellStyle name="Comma 5" xfId="19" xr:uid="{00000000-0005-0000-0000-000025000000}"/>
    <cellStyle name="Comma 6" xfId="20" xr:uid="{00000000-0005-0000-0000-000026000000}"/>
    <cellStyle name="Comma 7" xfId="21" xr:uid="{00000000-0005-0000-0000-000027000000}"/>
    <cellStyle name="Comma 8" xfId="22" xr:uid="{00000000-0005-0000-0000-000028000000}"/>
    <cellStyle name="Comma 9" xfId="23" xr:uid="{00000000-0005-0000-0000-000029000000}"/>
    <cellStyle name="Currency" xfId="165" builtinId="4"/>
    <cellStyle name="Currency 2" xfId="9" xr:uid="{00000000-0005-0000-0000-00002B000000}"/>
    <cellStyle name="Currency 2 2" xfId="24" xr:uid="{00000000-0005-0000-0000-00002C000000}"/>
    <cellStyle name="Currency 2 2 2" xfId="74" xr:uid="{00000000-0005-0000-0000-00002D000000}"/>
    <cellStyle name="Currency 2 2 3" xfId="154" xr:uid="{00000000-0005-0000-0000-00002E000000}"/>
    <cellStyle name="Currency 2 2 3 2" xfId="230" xr:uid="{747C98B2-9CF2-4C55-965A-1B802E9ACF8E}"/>
    <cellStyle name="Currency 2 2 4" xfId="206" xr:uid="{EB574190-B4D1-450F-9C5C-FBC9245ADC8E}"/>
    <cellStyle name="Currency 2 3" xfId="138" xr:uid="{00000000-0005-0000-0000-00002F000000}"/>
    <cellStyle name="Currency 2 3 2" xfId="203" xr:uid="{E6B7EC94-29B6-44AF-AFEE-75DC0620001A}"/>
    <cellStyle name="Currency 2 4" xfId="67" xr:uid="{00000000-0005-0000-0000-000030000000}"/>
    <cellStyle name="Currency 2 4 2" xfId="214" xr:uid="{E767B24C-4935-4F1D-A04B-EC38CA2A756C}"/>
    <cellStyle name="Currency 2 5" xfId="228" xr:uid="{2ED2B34A-0DA7-46E3-8CF3-C48FCBE9B1E2}"/>
    <cellStyle name="Currency 3" xfId="10" xr:uid="{00000000-0005-0000-0000-000031000000}"/>
    <cellStyle name="Currency 3 2" xfId="72" xr:uid="{00000000-0005-0000-0000-000032000000}"/>
    <cellStyle name="Currency 3 3" xfId="142" xr:uid="{00000000-0005-0000-0000-000033000000}"/>
    <cellStyle name="Currency 3 4" xfId="44" xr:uid="{00000000-0005-0000-0000-000034000000}"/>
    <cellStyle name="Currency 4" xfId="3" xr:uid="{00000000-0005-0000-0000-000035000000}"/>
    <cellStyle name="Currency 4 2" xfId="25" xr:uid="{00000000-0005-0000-0000-000036000000}"/>
    <cellStyle name="Currency 4 2 2" xfId="139" xr:uid="{00000000-0005-0000-0000-000037000000}"/>
    <cellStyle name="Currency 4 3" xfId="77" xr:uid="{00000000-0005-0000-0000-000038000000}"/>
    <cellStyle name="Currency 5" xfId="26" xr:uid="{00000000-0005-0000-0000-000039000000}"/>
    <cellStyle name="Currency 5 2" xfId="43" xr:uid="{00000000-0005-0000-0000-00003A000000}"/>
    <cellStyle name="Currency 6" xfId="27" xr:uid="{00000000-0005-0000-0000-00003B000000}"/>
    <cellStyle name="Euro" xfId="28" xr:uid="{00000000-0005-0000-0000-00003C000000}"/>
    <cellStyle name="Excel Built-in Currency" xfId="146" xr:uid="{00000000-0005-0000-0000-00003D000000}"/>
    <cellStyle name="Excel Built-in Excel Built-in Normal" xfId="69" xr:uid="{00000000-0005-0000-0000-00003E000000}"/>
    <cellStyle name="Excel Built-in Normal" xfId="65" xr:uid="{00000000-0005-0000-0000-00003F000000}"/>
    <cellStyle name="Excel Built-in Normal 2" xfId="68" xr:uid="{00000000-0005-0000-0000-000040000000}"/>
    <cellStyle name="Excel Built-in Normal 2 2" xfId="147" xr:uid="{00000000-0005-0000-0000-000041000000}"/>
    <cellStyle name="Excel Built-in Normal_One-Time &amp; Capital" xfId="70" xr:uid="{00000000-0005-0000-0000-000042000000}"/>
    <cellStyle name="Explanatory Text 2" xfId="123" xr:uid="{00000000-0005-0000-0000-000043000000}"/>
    <cellStyle name="Good 2" xfId="124" xr:uid="{00000000-0005-0000-0000-000044000000}"/>
    <cellStyle name="Heading 1 2" xfId="125" xr:uid="{00000000-0005-0000-0000-000045000000}"/>
    <cellStyle name="Heading 2 2" xfId="126" xr:uid="{00000000-0005-0000-0000-000046000000}"/>
    <cellStyle name="Heading 3 2" xfId="127" xr:uid="{00000000-0005-0000-0000-000047000000}"/>
    <cellStyle name="Heading 4 2" xfId="128" xr:uid="{00000000-0005-0000-0000-000048000000}"/>
    <cellStyle name="Input 2" xfId="129" xr:uid="{00000000-0005-0000-0000-000049000000}"/>
    <cellStyle name="Linked Cell 2" xfId="130" xr:uid="{00000000-0005-0000-0000-00004A000000}"/>
    <cellStyle name="Neutral 2" xfId="131" xr:uid="{00000000-0005-0000-0000-00004B000000}"/>
    <cellStyle name="Normal" xfId="0" builtinId="0"/>
    <cellStyle name="Normal 10" xfId="50" xr:uid="{00000000-0005-0000-0000-00004D000000}"/>
    <cellStyle name="Normal 10 2" xfId="81" xr:uid="{00000000-0005-0000-0000-00004E000000}"/>
    <cellStyle name="Normal 11" xfId="49" xr:uid="{00000000-0005-0000-0000-00004F000000}"/>
    <cellStyle name="Normal 11 2" xfId="80" xr:uid="{00000000-0005-0000-0000-000050000000}"/>
    <cellStyle name="Normal 12" xfId="45" xr:uid="{00000000-0005-0000-0000-000051000000}"/>
    <cellStyle name="Normal 12 2" xfId="75" xr:uid="{00000000-0005-0000-0000-000052000000}"/>
    <cellStyle name="Normal 13" xfId="53" xr:uid="{00000000-0005-0000-0000-000053000000}"/>
    <cellStyle name="Normal 13 2" xfId="85" xr:uid="{00000000-0005-0000-0000-000054000000}"/>
    <cellStyle name="Normal 13 2 2" xfId="150" xr:uid="{00000000-0005-0000-0000-000055000000}"/>
    <cellStyle name="Normal 13 2 2 2" xfId="156" xr:uid="{00000000-0005-0000-0000-000056000000}"/>
    <cellStyle name="Normal 13 2 2_Review" xfId="155" xr:uid="{00000000-0005-0000-0000-000057000000}"/>
    <cellStyle name="Normal 14" xfId="54" xr:uid="{00000000-0005-0000-0000-000058000000}"/>
    <cellStyle name="Normal 14 2" xfId="86" xr:uid="{00000000-0005-0000-0000-000059000000}"/>
    <cellStyle name="Normal 14 2 2" xfId="151" xr:uid="{00000000-0005-0000-0000-00005A000000}"/>
    <cellStyle name="Normal 15" xfId="58" xr:uid="{00000000-0005-0000-0000-00005B000000}"/>
    <cellStyle name="Normal 15 2" xfId="90" xr:uid="{00000000-0005-0000-0000-00005C000000}"/>
    <cellStyle name="Normal 16" xfId="55" xr:uid="{00000000-0005-0000-0000-00005D000000}"/>
    <cellStyle name="Normal 16 2" xfId="87" xr:uid="{00000000-0005-0000-0000-00005E000000}"/>
    <cellStyle name="Normal 17" xfId="48" xr:uid="{00000000-0005-0000-0000-00005F000000}"/>
    <cellStyle name="Normal 17 2" xfId="79" xr:uid="{00000000-0005-0000-0000-000060000000}"/>
    <cellStyle name="Normal 18" xfId="59" xr:uid="{00000000-0005-0000-0000-000061000000}"/>
    <cellStyle name="Normal 18 2" xfId="91" xr:uid="{00000000-0005-0000-0000-000062000000}"/>
    <cellStyle name="Normal 19" xfId="56" xr:uid="{00000000-0005-0000-0000-000063000000}"/>
    <cellStyle name="Normal 19 2" xfId="88" xr:uid="{00000000-0005-0000-0000-000064000000}"/>
    <cellStyle name="Normal 2" xfId="11" xr:uid="{00000000-0005-0000-0000-000065000000}"/>
    <cellStyle name="Normal 2 2" xfId="29" xr:uid="{00000000-0005-0000-0000-000066000000}"/>
    <cellStyle name="Normal 2 2 2" xfId="64" xr:uid="{00000000-0005-0000-0000-000067000000}"/>
    <cellStyle name="Normal 2 2 2 2" xfId="223" xr:uid="{686A9001-76CB-4C29-8BBD-0776B0E889CF}"/>
    <cellStyle name="Normal 2 2_Review" xfId="158" xr:uid="{00000000-0005-0000-0000-000068000000}"/>
    <cellStyle name="Normal 2 3" xfId="46" xr:uid="{00000000-0005-0000-0000-000069000000}"/>
    <cellStyle name="Normal 2 3 2" xfId="231" xr:uid="{AFD51B3C-6FCF-433F-9A29-54B8D3B26EAB}"/>
    <cellStyle name="Normal 2 3 3" xfId="207" xr:uid="{411C8E12-C001-4573-8344-A2DFEF392D18}"/>
    <cellStyle name="Normal 2 4" xfId="215" xr:uid="{8C3242DA-3A31-4846-943F-FB67C6CE7006}"/>
    <cellStyle name="Normal 2_Review" xfId="157" xr:uid="{00000000-0005-0000-0000-00006A000000}"/>
    <cellStyle name="Normal 20" xfId="63" xr:uid="{00000000-0005-0000-0000-00006B000000}"/>
    <cellStyle name="Normal 20 2" xfId="84" xr:uid="{00000000-0005-0000-0000-00006C000000}"/>
    <cellStyle name="Normal 21" xfId="60" xr:uid="{00000000-0005-0000-0000-00006D000000}"/>
    <cellStyle name="Normal 21 2" xfId="92" xr:uid="{00000000-0005-0000-0000-00006E000000}"/>
    <cellStyle name="Normal 22" xfId="61" xr:uid="{00000000-0005-0000-0000-00006F000000}"/>
    <cellStyle name="Normal 22 2" xfId="93" xr:uid="{00000000-0005-0000-0000-000070000000}"/>
    <cellStyle name="Normal 23" xfId="62" xr:uid="{00000000-0005-0000-0000-000071000000}"/>
    <cellStyle name="Normal 23 2" xfId="94" xr:uid="{00000000-0005-0000-0000-000072000000}"/>
    <cellStyle name="Normal 24" xfId="57" xr:uid="{00000000-0005-0000-0000-000073000000}"/>
    <cellStyle name="Normal 24 2" xfId="89" xr:uid="{00000000-0005-0000-0000-000074000000}"/>
    <cellStyle name="Normal 25" xfId="42" xr:uid="{00000000-0005-0000-0000-000075000000}"/>
    <cellStyle name="Normal 26" xfId="159" xr:uid="{00000000-0005-0000-0000-000076000000}"/>
    <cellStyle name="Normal 27" xfId="167" xr:uid="{95819EC3-84CD-4B92-B6A9-B22A54923731}"/>
    <cellStyle name="Normal 28" xfId="168" xr:uid="{16F427D9-64EC-4AA2-95E2-2F8ECBC64D44}"/>
    <cellStyle name="Normal 29" xfId="169" xr:uid="{51FA5721-AC47-48A8-937E-76F259FED525}"/>
    <cellStyle name="Normal 3" xfId="5" xr:uid="{00000000-0005-0000-0000-000077000000}"/>
    <cellStyle name="Normal 3 2" xfId="30" xr:uid="{00000000-0005-0000-0000-000078000000}"/>
    <cellStyle name="Normal 3 2 2" xfId="152" xr:uid="{00000000-0005-0000-0000-000079000000}"/>
    <cellStyle name="Normal 3 2 2 2" xfId="209" xr:uid="{0B218E42-E5BA-4771-8C95-FEFF56C3C369}"/>
    <cellStyle name="Normal 3 2 3" xfId="95" xr:uid="{00000000-0005-0000-0000-00007A000000}"/>
    <cellStyle name="Normal 3 2 3 2" xfId="218" xr:uid="{08DF8546-39C9-4E33-91BC-E77CCEDE0574}"/>
    <cellStyle name="Normal 3 2 4" xfId="166" xr:uid="{3C42DB47-3A32-4649-BF7B-13A693868EE2}"/>
    <cellStyle name="Normal 3 2 4 2" xfId="234" xr:uid="{BCB1235A-1A03-4391-8893-2D8D7F61EDDC}"/>
    <cellStyle name="Normal 3 2_Review" xfId="160" xr:uid="{00000000-0005-0000-0000-00007B000000}"/>
    <cellStyle name="Normal 3 3" xfId="31" xr:uid="{00000000-0005-0000-0000-00007C000000}"/>
    <cellStyle name="Normal 3 3 2" xfId="32" xr:uid="{00000000-0005-0000-0000-00007D000000}"/>
    <cellStyle name="Normal 3 3 2 2" xfId="33" xr:uid="{00000000-0005-0000-0000-00007E000000}"/>
    <cellStyle name="Normal 3 3 3" xfId="73" xr:uid="{00000000-0005-0000-0000-00007F000000}"/>
    <cellStyle name="Normal 3 3 3 2" xfId="217" xr:uid="{CCCB76DF-F177-4364-A2AE-E3FDD84134FB}"/>
    <cellStyle name="Normal 3 3 4" xfId="233" xr:uid="{D32DCFAF-46B1-4FE5-A36C-011EAF9D7E20}"/>
    <cellStyle name="Normal 3 3_Review" xfId="161" xr:uid="{00000000-0005-0000-0000-000080000000}"/>
    <cellStyle name="Normal 3 4" xfId="204" xr:uid="{55D3D76F-3907-46E2-A234-99DA895B13E5}"/>
    <cellStyle name="Normal 3 5" xfId="200" xr:uid="{2483669E-5995-40DE-81B8-ACF571CCB163}"/>
    <cellStyle name="Normal 3 6" xfId="225" xr:uid="{26CF310E-E12E-4B68-BBAF-BC5EC3E1CF88}"/>
    <cellStyle name="Normal 30" xfId="170" xr:uid="{ED0DFE8D-F4E3-44D3-8B29-BB74DB631B90}"/>
    <cellStyle name="Normal 31" xfId="171" xr:uid="{DDC3A4D6-0E74-46B3-8A56-7739A2A28F8A}"/>
    <cellStyle name="Normal 32" xfId="172" xr:uid="{0880AA45-27C5-4613-AC36-9562F644E025}"/>
    <cellStyle name="Normal 33" xfId="173" xr:uid="{8DF0B81A-EEF0-497F-9C3F-09AABC7AAE1E}"/>
    <cellStyle name="Normal 34" xfId="174" xr:uid="{364F4868-8D32-4B4C-9D60-0E1DBF12EDA7}"/>
    <cellStyle name="Normal 35" xfId="175" xr:uid="{3A5DA59F-EE0C-43C0-A3DC-726E81B012F0}"/>
    <cellStyle name="Normal 36" xfId="176" xr:uid="{F9EFD337-C6B0-4093-997F-414DF9FBE595}"/>
    <cellStyle name="Normal 37" xfId="177" xr:uid="{84C36FC3-45B8-458A-85FC-4B2CA0C6611F}"/>
    <cellStyle name="Normal 38" xfId="178" xr:uid="{4FDE3F67-5BC1-4084-9F8D-7D62CC818AF5}"/>
    <cellStyle name="Normal 39" xfId="180" xr:uid="{175348A5-9DC8-4898-800A-11E15ECA70D4}"/>
    <cellStyle name="Normal 4" xfId="1" xr:uid="{00000000-0005-0000-0000-000081000000}"/>
    <cellStyle name="Normal 4 2" xfId="76" xr:uid="{00000000-0005-0000-0000-000082000000}"/>
    <cellStyle name="Normal 4 2 2" xfId="211" xr:uid="{661F0373-A27C-4A05-8B1B-AD98B998F230}"/>
    <cellStyle name="Normal 4 2 3" xfId="220" xr:uid="{199FBF7E-6653-4BE0-9DE9-3FC3D274A10D}"/>
    <cellStyle name="Normal 4 2 4" xfId="237" xr:uid="{E3302CDE-CE81-4384-822A-7E21B7DC4CCA}"/>
    <cellStyle name="Normal 4 2 5" xfId="199" xr:uid="{E736F2E8-1348-497E-A0C0-1C077EE2C4FA}"/>
    <cellStyle name="Normal 4 3" xfId="153" xr:uid="{00000000-0005-0000-0000-000083000000}"/>
    <cellStyle name="Normal 4 3 2" xfId="224" xr:uid="{106D72F9-522E-4186-9503-44F47E2B7494}"/>
    <cellStyle name="Normal 4 3 3" xfId="235" xr:uid="{4DE6A932-01B9-43FC-92D3-55A4E28953B9}"/>
    <cellStyle name="Normal 4 3 4" xfId="210" xr:uid="{DE72CE5E-57FE-4548-8B78-77A9B675A031}"/>
    <cellStyle name="Normal 4 4" xfId="201" xr:uid="{483B0486-1949-4978-956F-A8D60495D49B}"/>
    <cellStyle name="Normal 4 5" xfId="219" xr:uid="{4B186409-5681-44BB-BC8D-C4DA6B339BF2}"/>
    <cellStyle name="Normal 4 6" xfId="222" xr:uid="{A4972AD5-37C9-4292-872D-53A4A8E2F9C4}"/>
    <cellStyle name="Normal 4 7" xfId="226" xr:uid="{2D2F74B0-0201-4C50-95E2-C257C3F457E4}"/>
    <cellStyle name="Normal 4 8" xfId="198" xr:uid="{C937E114-C888-4D0D-8FFF-BA889654BEE3}"/>
    <cellStyle name="Normal 40" xfId="181" xr:uid="{961EB6D1-C068-488C-B859-A5A5DF9FA759}"/>
    <cellStyle name="Normal 41" xfId="182" xr:uid="{4AA4C2F1-3DC3-4BDA-AB45-DA0EB0B8B46F}"/>
    <cellStyle name="Normal 42" xfId="183" xr:uid="{1DDFEF84-3B9A-42F6-8B8C-FFA21863F2EA}"/>
    <cellStyle name="Normal 43" xfId="179" xr:uid="{E33F2342-AC8A-4675-A06B-2259EE612C2B}"/>
    <cellStyle name="Normal 44" xfId="184" xr:uid="{7A3E75B1-47F5-4717-AB5A-01FF87B62363}"/>
    <cellStyle name="Normal 45" xfId="185" xr:uid="{052E6CD9-6BFB-46AF-8DAB-A4C24D84294A}"/>
    <cellStyle name="Normal 46" xfId="186" xr:uid="{2D84A0CE-4C89-49C4-8470-44CB8B0DFA38}"/>
    <cellStyle name="Normal 47" xfId="187" xr:uid="{68CFE300-ADFE-4A09-820F-479DB9106153}"/>
    <cellStyle name="Normal 48" xfId="188" xr:uid="{16FE7B87-5DF6-41D3-A52E-FF18320F84A8}"/>
    <cellStyle name="Normal 49" xfId="189" xr:uid="{B123004B-DADB-421D-B8D1-B08F684526D2}"/>
    <cellStyle name="Normal 5" xfId="13" xr:uid="{00000000-0005-0000-0000-000084000000}"/>
    <cellStyle name="Normal 5 2" xfId="148" xr:uid="{00000000-0005-0000-0000-000085000000}"/>
    <cellStyle name="Normal 5 3" xfId="71" xr:uid="{00000000-0005-0000-0000-000086000000}"/>
    <cellStyle name="Normal 5 4" xfId="14" xr:uid="{00000000-0005-0000-0000-000087000000}"/>
    <cellStyle name="Normal 5 4 2" xfId="236" xr:uid="{E0E8B53F-AC26-4599-990B-805D800B8E90}"/>
    <cellStyle name="Normal 5_Review" xfId="162" xr:uid="{00000000-0005-0000-0000-000088000000}"/>
    <cellStyle name="Normal 50" xfId="190" xr:uid="{BD63C5E1-1760-4CFB-9586-52092E625235}"/>
    <cellStyle name="Normal 51" xfId="191" xr:uid="{72FA6D1E-8A24-48EF-A553-E2318EB984EB}"/>
    <cellStyle name="Normal 52" xfId="192" xr:uid="{0A8E953A-CA78-41C9-B202-4CE8AF136B41}"/>
    <cellStyle name="Normal 53" xfId="193" xr:uid="{B73EF731-9A60-4EA7-B234-B048F82F4997}"/>
    <cellStyle name="Normal 54" xfId="194" xr:uid="{5C4343A4-E684-4D64-893C-AB6C0DA70A13}"/>
    <cellStyle name="Normal 55" xfId="195" xr:uid="{0852105B-C3AE-4BA8-84F8-D65254CE07B8}"/>
    <cellStyle name="Normal 56" xfId="196" xr:uid="{C054E624-F850-4493-B5E7-65D0769D2818}"/>
    <cellStyle name="Normal 57" xfId="197" xr:uid="{83F1EC6A-E712-451D-8FD3-5B56E629D2B4}"/>
    <cellStyle name="Normal 6" xfId="34" xr:uid="{00000000-0005-0000-0000-000089000000}"/>
    <cellStyle name="Normal 6 2" xfId="83" xr:uid="{00000000-0005-0000-0000-00008A000000}"/>
    <cellStyle name="Normal 6 2 2" xfId="149" xr:uid="{00000000-0005-0000-0000-00008B000000}"/>
    <cellStyle name="Normal 6 3" xfId="52" xr:uid="{00000000-0005-0000-0000-00008C000000}"/>
    <cellStyle name="Normal 6 4" xfId="40" xr:uid="{00000000-0005-0000-0000-00008D000000}"/>
    <cellStyle name="Normal 6_Review" xfId="163" xr:uid="{00000000-0005-0000-0000-00008E000000}"/>
    <cellStyle name="Normal 7" xfId="35" xr:uid="{00000000-0005-0000-0000-00008F000000}"/>
    <cellStyle name="Normal 7 2" xfId="78" xr:uid="{00000000-0005-0000-0000-000090000000}"/>
    <cellStyle name="Normal 7 3" xfId="47" xr:uid="{00000000-0005-0000-0000-000091000000}"/>
    <cellStyle name="Normal 7 4" xfId="41" xr:uid="{00000000-0005-0000-0000-000092000000}"/>
    <cellStyle name="Normal 7 5" xfId="221" xr:uid="{D8137630-1C59-4CE7-A563-C6746AE10870}"/>
    <cellStyle name="Normal 7_Review" xfId="164" xr:uid="{00000000-0005-0000-0000-000093000000}"/>
    <cellStyle name="Normal 8" xfId="51" xr:uid="{00000000-0005-0000-0000-000094000000}"/>
    <cellStyle name="Normal 8 2" xfId="82" xr:uid="{00000000-0005-0000-0000-000095000000}"/>
    <cellStyle name="Normal 9" xfId="145" xr:uid="{00000000-0005-0000-0000-000096000000}"/>
    <cellStyle name="Note 2" xfId="143" xr:uid="{00000000-0005-0000-0000-000098000000}"/>
    <cellStyle name="Note 3" xfId="144" xr:uid="{00000000-0005-0000-0000-000099000000}"/>
    <cellStyle name="Note 4" xfId="132" xr:uid="{00000000-0005-0000-0000-00009A000000}"/>
    <cellStyle name="Output 2" xfId="133" xr:uid="{00000000-0005-0000-0000-00009B000000}"/>
    <cellStyle name="Percent 2" xfId="12" xr:uid="{00000000-0005-0000-0000-00009D000000}"/>
    <cellStyle name="Percent 2 2" xfId="36" xr:uid="{00000000-0005-0000-0000-00009E000000}"/>
    <cellStyle name="Percent 2 2 2" xfId="208" xr:uid="{FDE92CCE-8938-4BA2-8489-F1ECAA55D467}"/>
    <cellStyle name="Percent 2 3" xfId="37" xr:uid="{00000000-0005-0000-0000-00009F000000}"/>
    <cellStyle name="Percent 2 3 2" xfId="216" xr:uid="{7C00F1FB-3FDC-4EB3-ADF1-30FF936CD2C4}"/>
    <cellStyle name="Percent 2 4" xfId="232" xr:uid="{00464998-5C8C-4829-9C2E-0F55C0B782C3}"/>
    <cellStyle name="Percent 3" xfId="6" xr:uid="{00000000-0005-0000-0000-0000A0000000}"/>
    <cellStyle name="Percent 4" xfId="4" xr:uid="{00000000-0005-0000-0000-0000A1000000}"/>
    <cellStyle name="Percent 4 2" xfId="38" xr:uid="{00000000-0005-0000-0000-0000A2000000}"/>
    <cellStyle name="Percent 5" xfId="39" xr:uid="{00000000-0005-0000-0000-0000A3000000}"/>
    <cellStyle name="Style 1" xfId="134" xr:uid="{00000000-0005-0000-0000-0000A4000000}"/>
    <cellStyle name="Title 2" xfId="135" xr:uid="{00000000-0005-0000-0000-0000A5000000}"/>
    <cellStyle name="Total 2" xfId="136" xr:uid="{00000000-0005-0000-0000-0000A6000000}"/>
    <cellStyle name="Warning Text 2" xfId="137" xr:uid="{00000000-0005-0000-0000-0000A7000000}"/>
  </cellStyles>
  <dxfs count="6">
    <dxf>
      <font>
        <b val="0"/>
        <i val="0"/>
        <strike val="0"/>
        <condense val="0"/>
        <extend val="0"/>
        <outline val="0"/>
        <shadow val="0"/>
        <u val="none"/>
        <vertAlign val="baseline"/>
        <sz val="11"/>
        <color auto="1"/>
        <name val="Arial"/>
        <family val="2"/>
        <scheme val="none"/>
      </font>
      <numFmt numFmtId="34" formatCode="_(&quot;$&quot;* #,##0.00_);_(&quot;$&quot;* \(#,##0.00\);_(&quot;$&quot;* &quot;-&quot;??_);_(@_)"/>
      <fill>
        <patternFill patternType="none">
          <fgColor indexed="64"/>
          <bgColor indexed="65"/>
        </patternFill>
      </fill>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s>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powerPivotData" Target="model/item.data"/><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[FY14-23 Spending Plan Revenue Pie Chart.xlsx]Revenue Pie !PivotTable3</c:name>
    <c:fmtId val="0"/>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b="1">
                <a:solidFill>
                  <a:schemeClr val="accent1">
                    <a:lumMod val="50000"/>
                  </a:schemeClr>
                </a:solidFill>
              </a:rPr>
              <a:t>Central</a:t>
            </a:r>
            <a:r>
              <a:rPr lang="en-US" b="1" baseline="0">
                <a:solidFill>
                  <a:schemeClr val="accent1">
                    <a:lumMod val="50000"/>
                  </a:schemeClr>
                </a:solidFill>
              </a:rPr>
              <a:t> Connecticut State University Revenue</a:t>
            </a:r>
          </a:p>
          <a:p>
            <a:pPr>
              <a:defRPr/>
            </a:pPr>
            <a:endParaRPr lang="en-US"/>
          </a:p>
        </c:rich>
      </c:tx>
      <c:layout>
        <c:manualLayout>
          <c:xMode val="edge"/>
          <c:yMode val="edge"/>
          <c:x val="1.4467843693451363E-2"/>
          <c:y val="1.36452241715399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2"/>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3"/>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4"/>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5"/>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6"/>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7"/>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8"/>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9"/>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0"/>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1"/>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2"/>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3"/>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4"/>
        <c:dLbl>
          <c:idx val="0"/>
          <c:dLblPos val="outEnd"/>
          <c:showLegendKey val="0"/>
          <c:showVal val="1"/>
          <c:showCatName val="1"/>
          <c:showSerName val="0"/>
          <c:showPercent val="1"/>
          <c:showBubbleSize val="0"/>
          <c:extLst>
            <c:ext xmlns:c15="http://schemas.microsoft.com/office/drawing/2012/chart" uri="{CE6537A1-D6FC-4f65-9D91-7224C49458BB}"/>
          </c:extLst>
        </c:dLbl>
      </c:pivotFmt>
      <c:pivotFmt>
        <c:idx val="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1"/>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11789761263832703"/>
              <c:y val="1.365187713310571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7.0738567582996209E-2"/>
              <c:y val="-1.365187713310580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5"/>
        <c:dLbl>
          <c:idx val="0"/>
          <c:layout>
            <c:manualLayout>
              <c:x val="0.1419753086419753"/>
              <c:y val="-1.215277777777777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26"/>
        <c:dLbl>
          <c:idx val="0"/>
          <c:layout>
            <c:manualLayout>
              <c:x val="5.4012345679012343E-2"/>
              <c:y val="-3.12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2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s>
    <c:plotArea>
      <c:layout/>
      <c:pieChart>
        <c:varyColors val="1"/>
        <c:ser>
          <c:idx val="0"/>
          <c:order val="0"/>
          <c:tx>
            <c:strRef>
              <c:f>'Revenue Pie '!$Q$7</c:f>
              <c:strCache>
                <c:ptCount val="1"/>
                <c:pt idx="0">
                  <c:v>Total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2073-4182-AD22-EEF232642E4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2073-4182-AD22-EEF232642E4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2073-4182-AD22-EEF232642E4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2073-4182-AD22-EEF232642E4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2073-4182-AD22-EEF232642E4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2073-4182-AD22-EEF232642E4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6-2073-4182-AD22-EEF232642E4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1E4C-4747-82D9-BC15CD1646F3}"/>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1E4C-4747-82D9-BC15CD1646F3}"/>
              </c:ext>
            </c:extLst>
          </c:dPt>
          <c:dLbls>
            <c:dLbl>
              <c:idx val="5"/>
              <c:layout>
                <c:manualLayout>
                  <c:x val="-0.11789761263832703"/>
                  <c:y val="1.365187713310571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2073-4182-AD22-EEF232642E4E}"/>
                </c:ext>
              </c:extLst>
            </c:dLbl>
            <c:dLbl>
              <c:idx val="6"/>
              <c:layout>
                <c:manualLayout>
                  <c:x val="-7.0738567582996209E-2"/>
                  <c:y val="-1.36518771331058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6-2073-4182-AD22-EEF232642E4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'Revenue Pie '!$P$8:$P$17</c:f>
              <c:strCache>
                <c:ptCount val="9"/>
                <c:pt idx="0">
                  <c:v>Fees</c:v>
                </c:pt>
                <c:pt idx="1">
                  <c:v>State Appropriations</c:v>
                </c:pt>
                <c:pt idx="2">
                  <c:v>Fringe Benefits Paid By State</c:v>
                </c:pt>
                <c:pt idx="3">
                  <c:v>Housing</c:v>
                </c:pt>
                <c:pt idx="4">
                  <c:v>Food Service</c:v>
                </c:pt>
                <c:pt idx="5">
                  <c:v>Other Revenues</c:v>
                </c:pt>
                <c:pt idx="6">
                  <c:v>Contra Revenue</c:v>
                </c:pt>
                <c:pt idx="7">
                  <c:v>Tuition (FT &amp; PT)</c:v>
                </c:pt>
                <c:pt idx="8">
                  <c:v>State Appropriations - One Time Funding</c:v>
                </c:pt>
              </c:strCache>
            </c:strRef>
          </c:cat>
          <c:val>
            <c:numRef>
              <c:f>'Revenue Pie '!$Q$8:$Q$17</c:f>
              <c:numCache>
                <c:formatCode>_("$"* #,##0_);_("$"* \(#,##0\);_("$"* "-"_);_(@_)</c:formatCode>
                <c:ptCount val="9"/>
                <c:pt idx="0">
                  <c:v>56924637</c:v>
                </c:pt>
                <c:pt idx="1">
                  <c:v>47598783</c:v>
                </c:pt>
                <c:pt idx="2">
                  <c:v>55000368</c:v>
                </c:pt>
                <c:pt idx="3">
                  <c:v>16396792</c:v>
                </c:pt>
                <c:pt idx="4">
                  <c:v>9088549</c:v>
                </c:pt>
                <c:pt idx="5">
                  <c:v>10010707</c:v>
                </c:pt>
                <c:pt idx="6">
                  <c:v>-3909011</c:v>
                </c:pt>
                <c:pt idx="7">
                  <c:v>55522239</c:v>
                </c:pt>
                <c:pt idx="8">
                  <c:v>13917259</c:v>
                </c:pt>
              </c:numCache>
            </c:numRef>
          </c:val>
          <c:extLst>
            <c:ext xmlns:c16="http://schemas.microsoft.com/office/drawing/2014/chart" uri="{C3380CC4-5D6E-409C-BE32-E72D297353CC}">
              <c16:uniqueId val="{0000000F-2073-4182-AD22-EEF232642E4E}"/>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4057576</xdr:colOff>
      <xdr:row>4</xdr:row>
      <xdr:rowOff>0</xdr:rowOff>
    </xdr:from>
    <xdr:to>
      <xdr:col>14</xdr:col>
      <xdr:colOff>334044</xdr:colOff>
      <xdr:row>33</xdr:row>
      <xdr:rowOff>44450</xdr:rowOff>
    </xdr:to>
    <xdr:grpSp>
      <xdr:nvGrpSpPr>
        <xdr:cNvPr id="6" name="Group 5">
          <a:extLst>
            <a:ext uri="{FF2B5EF4-FFF2-40B4-BE49-F238E27FC236}">
              <a16:creationId xmlns:a16="http://schemas.microsoft.com/office/drawing/2014/main" id="{ADA4FABB-D11A-4D14-9CCE-8670F4DF6448}"/>
            </a:ext>
          </a:extLst>
        </xdr:cNvPr>
        <xdr:cNvGrpSpPr/>
      </xdr:nvGrpSpPr>
      <xdr:grpSpPr>
        <a:xfrm>
          <a:off x="3905176" y="1209675"/>
          <a:ext cx="8258918" cy="5568950"/>
          <a:chOff x="3526583" y="349281"/>
          <a:chExt cx="8251118" cy="7309947"/>
        </a:xfrm>
      </xdr:grpSpPr>
      <xdr:grpSp>
        <xdr:nvGrpSpPr>
          <xdr:cNvPr id="5" name="Group 4">
            <a:extLst>
              <a:ext uri="{FF2B5EF4-FFF2-40B4-BE49-F238E27FC236}">
                <a16:creationId xmlns:a16="http://schemas.microsoft.com/office/drawing/2014/main" id="{41591E7E-37C7-43D7-A000-C2A94D392BE3}"/>
              </a:ext>
            </a:extLst>
          </xdr:cNvPr>
          <xdr:cNvGrpSpPr/>
        </xdr:nvGrpSpPr>
        <xdr:grpSpPr>
          <a:xfrm>
            <a:off x="3548101" y="349281"/>
            <a:ext cx="8229600" cy="7309947"/>
            <a:chOff x="3548101" y="349281"/>
            <a:chExt cx="8229600" cy="7309947"/>
          </a:xfrm>
        </xdr:grpSpPr>
        <xdr:graphicFrame macro="">
          <xdr:nvGraphicFramePr>
            <xdr:cNvPr id="2" name="Chart 1">
              <a:extLst>
                <a:ext uri="{FF2B5EF4-FFF2-40B4-BE49-F238E27FC236}">
                  <a16:creationId xmlns:a16="http://schemas.microsoft.com/office/drawing/2014/main" id="{77841E62-1F43-40CC-99DD-033BAA83DC20}"/>
                </a:ext>
              </a:extLst>
            </xdr:cNvPr>
            <xdr:cNvGraphicFramePr/>
          </xdr:nvGraphicFramePr>
          <xdr:xfrm>
            <a:off x="3548101" y="349281"/>
            <a:ext cx="8229600" cy="7309947"/>
          </xdr:xfrm>
          <a:graphic>
            <a:graphicData uri="http://schemas.openxmlformats.org/drawingml/2006/chart">
              <c:chart xmlns:c="http://schemas.openxmlformats.org/drawingml/2006/chart" xmlns:r="http://schemas.openxmlformats.org/officeDocument/2006/relationships" r:id="rId1"/>
            </a:graphicData>
          </a:graphic>
        </xdr:graphicFrame>
        <xdr:sp macro="" textlink="$Q$6">
          <xdr:nvSpPr>
            <xdr:cNvPr id="3" name="TextBox 2">
              <a:extLst>
                <a:ext uri="{FF2B5EF4-FFF2-40B4-BE49-F238E27FC236}">
                  <a16:creationId xmlns:a16="http://schemas.microsoft.com/office/drawing/2014/main" id="{CBBD7F5A-A15F-40A0-96AF-963718871FFB}"/>
                </a:ext>
              </a:extLst>
            </xdr:cNvPr>
            <xdr:cNvSpPr txBox="1"/>
          </xdr:nvSpPr>
          <xdr:spPr>
            <a:xfrm>
              <a:off x="3591812" y="778147"/>
              <a:ext cx="227961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46303BD-F038-46BC-8F3C-246BBA3D1C0C}" type="TxLink">
                <a:rPr lang="en-US" sz="1600" b="1" i="0" u="none" strike="noStrike">
                  <a:solidFill>
                    <a:schemeClr val="accent1">
                      <a:lumMod val="50000"/>
                    </a:schemeClr>
                  </a:solidFill>
                  <a:latin typeface="Calibri"/>
                  <a:cs typeface="Calibri"/>
                </a:rPr>
                <a:pPr/>
                <a:t>FY 2023</a:t>
              </a:fld>
              <a:endParaRPr lang="en-US" sz="1600" b="1">
                <a:solidFill>
                  <a:schemeClr val="accent1">
                    <a:lumMod val="50000"/>
                  </a:schemeClr>
                </a:solidFill>
              </a:endParaRPr>
            </a:p>
          </xdr:txBody>
        </xdr:sp>
      </xdr:grpSp>
      <xdr:sp macro="" textlink="$Q$18">
        <xdr:nvSpPr>
          <xdr:cNvPr id="4" name="TextBox 3">
            <a:extLst>
              <a:ext uri="{FF2B5EF4-FFF2-40B4-BE49-F238E27FC236}">
                <a16:creationId xmlns:a16="http://schemas.microsoft.com/office/drawing/2014/main" id="{B5510F14-54AD-4A36-9D85-B2B28FD38D1B}"/>
              </a:ext>
            </a:extLst>
          </xdr:cNvPr>
          <xdr:cNvSpPr txBox="1"/>
        </xdr:nvSpPr>
        <xdr:spPr>
          <a:xfrm>
            <a:off x="3526583" y="1108935"/>
            <a:ext cx="1811875" cy="423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29293C46-05A6-4CBB-9C50-069268E96CC7}" type="TxLink">
              <a:rPr lang="en-US" sz="1600" b="1" i="0" u="none" strike="noStrike">
                <a:solidFill>
                  <a:schemeClr val="tx2">
                    <a:lumMod val="75000"/>
                  </a:schemeClr>
                </a:solidFill>
                <a:latin typeface="Calibri"/>
                <a:ea typeface="+mn-ea"/>
                <a:cs typeface="Calibri"/>
              </a:rPr>
              <a:pPr marL="0" indent="0"/>
              <a:t> $260,550,323 </a:t>
            </a:fld>
            <a:endParaRPr lang="en-US" sz="1600" b="1" i="0" u="none" strike="noStrike">
              <a:solidFill>
                <a:schemeClr val="tx2">
                  <a:lumMod val="75000"/>
                </a:schemeClr>
              </a:solidFill>
              <a:latin typeface="Calibri"/>
              <a:ea typeface="+mn-ea"/>
              <a:cs typeface="Calibri"/>
            </a:endParaRPr>
          </a:p>
        </xdr:txBody>
      </xdr:sp>
    </xdr:grpSp>
    <xdr:clientData/>
  </xdr:twoCellAnchor>
  <xdr:twoCellAnchor editAs="oneCell">
    <xdr:from>
      <xdr:col>0</xdr:col>
      <xdr:colOff>516254</xdr:colOff>
      <xdr:row>5</xdr:row>
      <xdr:rowOff>15240</xdr:rowOff>
    </xdr:from>
    <xdr:to>
      <xdr:col>0</xdr:col>
      <xdr:colOff>3650335</xdr:colOff>
      <xdr:row>15</xdr:row>
      <xdr:rowOff>2738</xdr:rowOff>
    </xdr:to>
    <mc:AlternateContent xmlns:mc="http://schemas.openxmlformats.org/markup-compatibility/2006" xmlns:a14="http://schemas.microsoft.com/office/drawing/2010/main">
      <mc:Choice Requires="a14">
        <xdr:graphicFrame macro="">
          <xdr:nvGraphicFramePr>
            <xdr:cNvPr id="11" name="Year">
              <a:extLst>
                <a:ext uri="{FF2B5EF4-FFF2-40B4-BE49-F238E27FC236}">
                  <a16:creationId xmlns:a16="http://schemas.microsoft.com/office/drawing/2014/main" id="{08312797-5B3E-4B48-9D10-3EE99D5F7E07}"/>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16254" y="1381284"/>
              <a:ext cx="3134081" cy="177661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66675</xdr:colOff>
      <xdr:row>0</xdr:row>
      <xdr:rowOff>9525</xdr:rowOff>
    </xdr:from>
    <xdr:to>
      <xdr:col>3</xdr:col>
      <xdr:colOff>534905</xdr:colOff>
      <xdr:row>0</xdr:row>
      <xdr:rowOff>521147</xdr:rowOff>
    </xdr:to>
    <xdr:pic>
      <xdr:nvPicPr>
        <xdr:cNvPr id="10" name="Picture 9">
          <a:extLst>
            <a:ext uri="{FF2B5EF4-FFF2-40B4-BE49-F238E27FC236}">
              <a16:creationId xmlns:a16="http://schemas.microsoft.com/office/drawing/2014/main" id="{450C295B-B7F9-4DBD-ABA2-9A28347DB650}"/>
            </a:ext>
          </a:extLst>
        </xdr:cNvPr>
        <xdr:cNvPicPr>
          <a:picLocks noChangeAspect="1"/>
        </xdr:cNvPicPr>
      </xdr:nvPicPr>
      <xdr:blipFill>
        <a:blip xmlns:r="http://schemas.openxmlformats.org/officeDocument/2006/relationships" r:embed="rId2"/>
        <a:stretch>
          <a:fillRect/>
        </a:stretch>
      </xdr:blipFill>
      <xdr:spPr>
        <a:xfrm>
          <a:off x="3971925" y="9525"/>
          <a:ext cx="1687430" cy="514350"/>
        </a:xfrm>
        <a:prstGeom prst="rect">
          <a:avLst/>
        </a:prstGeom>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ontrata, Ann (Budget)" refreshedDate="45279.354096064817" backgroundQuery="1" createdVersion="7" refreshedVersion="8" minRefreshableVersion="3" recordCount="0" supportSubquery="1" supportAdvancedDrill="1" xr:uid="{5BDCA183-0730-43D7-B26D-8A3321DD8F06}">
  <cacheSource type="external" connectionId="1"/>
  <cacheFields count="3">
    <cacheField name="[Table1].[Grouped Revenue].[Grouped Revenue]" caption="Grouped Revenue" numFmtId="0" hierarchy="1" level="1">
      <sharedItems count="7">
        <s v="Housing &amp; Food Service"/>
        <s v="Other Revenues"/>
        <s v="State Appropriations"/>
        <s v="State Appropriations -  OF Fringe Funding"/>
        <s v="State Appropriations - ARPA Deficiency Funding"/>
        <s v="State Appropriations - RSA Adjustment"/>
        <s v="Tuition &amp; Fees"/>
      </sharedItems>
    </cacheField>
    <cacheField name="[Measures].[Sum of Total]" caption="Sum of Total" numFmtId="0" hierarchy="6" level="32767"/>
    <cacheField name="[Table1].[Year].[Year]" caption="Year" numFmtId="0" hierarchy="2" level="1">
      <sharedItems containsSemiMixedTypes="0" containsString="0" containsNumber="1" containsInteger="1" minValue="2014" maxValue="2023" count="10">
        <n v="2014"/>
        <n v="2015"/>
        <n v="2016"/>
        <n v="2017"/>
        <n v="2018"/>
        <n v="2019"/>
        <n v="2020"/>
        <n v="2021"/>
        <n v="2022"/>
        <n v="2023"/>
      </sharedItems>
      <extLst>
        <ext xmlns:x15="http://schemas.microsoft.com/office/spreadsheetml/2010/11/main" uri="{4F2E5C28-24EA-4eb8-9CBF-B6C8F9C3D259}">
          <x15:cachedUniqueNames>
            <x15:cachedUniqueName index="0" name="[Table1].[Year].&amp;[2014]"/>
            <x15:cachedUniqueName index="1" name="[Table1].[Year].&amp;[2015]"/>
            <x15:cachedUniqueName index="2" name="[Table1].[Year].&amp;[2016]"/>
            <x15:cachedUniqueName index="3" name="[Table1].[Year].&amp;[2017]"/>
            <x15:cachedUniqueName index="4" name="[Table1].[Year].&amp;[2018]"/>
            <x15:cachedUniqueName index="5" name="[Table1].[Year].&amp;[2019]"/>
            <x15:cachedUniqueName index="6" name="[Table1].[Year].&amp;[2020]"/>
            <x15:cachedUniqueName index="7" name="[Table1].[Year].&amp;[2021]"/>
            <x15:cachedUniqueName index="8" name="[Table1].[Year].&amp;[2022]"/>
            <x15:cachedUniqueName index="9" name="[Table1].[Year].&amp;[2023]"/>
          </x15:cachedUniqueNames>
        </ext>
      </extLst>
    </cacheField>
  </cacheFields>
  <cacheHierarchies count="7">
    <cacheHierarchy uniqueName="[Table1].[Revenue]" caption="Revenue" attribute="1" defaultMemberUniqueName="[Table1].[Revenue].[All]" allUniqueName="[Table1].[Revenue].[All]" dimensionUniqueName="[Table1]" displayFolder="" count="0" memberValueDatatype="130" unbalanced="0"/>
    <cacheHierarchy uniqueName="[Table1].[Grouped Revenue]" caption="Grouped Revenue" attribute="1" defaultMemberUniqueName="[Table1].[Grouped Revenue].[All]" allUniqueName="[Table1].[Grouped Revenue].[All]" dimensionUniqueName="[Table1]" displayFolder="" count="2" memberValueDatatype="130" unbalanced="0">
      <fieldsUsage count="2">
        <fieldUsage x="-1"/>
        <fieldUsage x="0"/>
      </fieldsUsage>
    </cacheHierarchy>
    <cacheHierarchy uniqueName="[Table1].[Year]" caption="Year" attribute="1" defaultMemberUniqueName="[Table1].[Year].[All]" allUniqueName="[Table1].[Year].[All]" dimensionUniqueName="[Table1]" displayFolder="" count="2" memberValueDatatype="20" unbalanced="0">
      <fieldsUsage count="2">
        <fieldUsage x="-1"/>
        <fieldUsage x="2"/>
      </fieldsUsage>
    </cacheHierarchy>
    <cacheHierarchy uniqueName="[Table1].[Total]" caption="Total" attribute="1" defaultMemberUniqueName="[Table1].[Total].[All]" allUniqueName="[Table1].[Total].[All]" dimensionUniqueName="[Table1]" displayFolder="" count="0" memberValueDatatype="5"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Total]" caption="Sum of Total" measure="1" displayFolder="" measureGroup="Table1" count="0" oneField="1" hidden="1">
      <fieldsUsage count="1">
        <fieldUsage x="1"/>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ata, Ann (Budget)" refreshedDate="45279.354096875002" missingItemsLimit="0" createdVersion="7" refreshedVersion="8" minRefreshableVersion="3" recordCount="85" xr:uid="{8AB31A8A-E1F1-4A10-B390-05E48E8FA098}">
  <cacheSource type="worksheet">
    <worksheetSource name="Table1"/>
  </cacheSource>
  <cacheFields count="4">
    <cacheField name="Revenue" numFmtId="164">
      <sharedItems count="9">
        <s v="Contra Revenue"/>
        <s v="Fees"/>
        <s v="Food Service"/>
        <s v="Fringe Benefits Paid By State"/>
        <s v="Housing"/>
        <s v="Other Revenues"/>
        <s v="Tuition (FT &amp; PT)"/>
        <s v="State Appropriations"/>
        <s v="State Appropriations - One Time Funding"/>
      </sharedItems>
    </cacheField>
    <cacheField name="Grouped Revenue" numFmtId="164">
      <sharedItems/>
    </cacheField>
    <cacheField name="Year" numFmtId="164">
      <sharedItems containsSemiMixedTypes="0" containsString="0" containsNumber="1" containsInteger="1" minValue="2014" maxValue="2023" count="10">
        <n v="2023"/>
        <n v="2022"/>
        <n v="2021"/>
        <n v="2020"/>
        <n v="2019"/>
        <n v="2018"/>
        <n v="2017"/>
        <n v="2016"/>
        <n v="2015"/>
        <n v="2014"/>
      </sharedItems>
    </cacheField>
    <cacheField name="Total" numFmtId="44">
      <sharedItems containsString="0" containsBlank="1" containsNumber="1" minValue="-3909011" maxValue="62391461"/>
    </cacheField>
  </cacheFields>
  <extLst>
    <ext xmlns:x14="http://schemas.microsoft.com/office/spreadsheetml/2009/9/main" uri="{725AE2AE-9491-48be-B2B4-4EB974FC3084}">
      <x14:pivotCacheDefinition pivotCacheId="192905461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x v="0"/>
    <s v="Tuition &amp; Fees"/>
    <x v="0"/>
    <n v="-3909011"/>
  </r>
  <r>
    <x v="1"/>
    <s v="Tuition &amp; Fees"/>
    <x v="0"/>
    <n v="56924637"/>
  </r>
  <r>
    <x v="2"/>
    <s v="Housing &amp; Food Service"/>
    <x v="0"/>
    <n v="9088549"/>
  </r>
  <r>
    <x v="3"/>
    <s v="State Appropriations"/>
    <x v="0"/>
    <n v="55000368"/>
  </r>
  <r>
    <x v="4"/>
    <s v="Housing &amp; Food Service"/>
    <x v="0"/>
    <n v="16396792"/>
  </r>
  <r>
    <x v="5"/>
    <s v="Other Revenues"/>
    <x v="0"/>
    <n v="10010707"/>
  </r>
  <r>
    <x v="6"/>
    <s v="Tuition &amp; Fees"/>
    <x v="0"/>
    <n v="55522239"/>
  </r>
  <r>
    <x v="7"/>
    <s v="State Appropriations"/>
    <x v="0"/>
    <n v="47598783"/>
  </r>
  <r>
    <x v="8"/>
    <s v="State Appropriations - ARPA Deficiency Funding"/>
    <x v="0"/>
    <m/>
  </r>
  <r>
    <x v="8"/>
    <s v="State Appropriations -  OF Fringe Funding"/>
    <x v="0"/>
    <n v="6995755"/>
  </r>
  <r>
    <x v="8"/>
    <s v="State Appropriations - RSA Adjustment"/>
    <x v="0"/>
    <n v="6921504"/>
  </r>
  <r>
    <x v="0"/>
    <s v="Tuition &amp; Fees"/>
    <x v="1"/>
    <n v="-1699337"/>
  </r>
  <r>
    <x v="1"/>
    <s v="Tuition &amp; Fees"/>
    <x v="1"/>
    <n v="55275853"/>
  </r>
  <r>
    <x v="2"/>
    <s v="Housing &amp; Food Service"/>
    <x v="1"/>
    <n v="7828493"/>
  </r>
  <r>
    <x v="3"/>
    <s v="State Appropriations"/>
    <x v="1"/>
    <n v="48709936"/>
  </r>
  <r>
    <x v="4"/>
    <s v="Housing &amp; Food Service"/>
    <x v="1"/>
    <n v="14020241"/>
  </r>
  <r>
    <x v="5"/>
    <s v="Other Revenues"/>
    <x v="1"/>
    <n v="5308933"/>
  </r>
  <r>
    <x v="6"/>
    <s v="Tuition &amp; Fees"/>
    <x v="1"/>
    <n v="53799706"/>
  </r>
  <r>
    <x v="7"/>
    <s v="State Appropriations"/>
    <x v="1"/>
    <n v="50361542"/>
  </r>
  <r>
    <x v="8"/>
    <s v="State Appropriations - ARPA Deficiency Funding"/>
    <x v="1"/>
    <n v="4654681"/>
  </r>
  <r>
    <x v="8"/>
    <s v="State Appropriations -  OF Fringe Funding"/>
    <x v="1"/>
    <n v="6509325"/>
  </r>
  <r>
    <x v="0"/>
    <s v="Tuition &amp; Fees"/>
    <x v="2"/>
    <n v="-2443913"/>
  </r>
  <r>
    <x v="1"/>
    <s v="Tuition &amp; Fees"/>
    <x v="2"/>
    <n v="59082912"/>
  </r>
  <r>
    <x v="2"/>
    <s v="Housing &amp; Food Service"/>
    <x v="2"/>
    <n v="4857578"/>
  </r>
  <r>
    <x v="3"/>
    <s v="State Appropriations"/>
    <x v="2"/>
    <n v="46860086"/>
  </r>
  <r>
    <x v="4"/>
    <s v="Housing &amp; Food Service"/>
    <x v="2"/>
    <n v="7278884"/>
  </r>
  <r>
    <x v="5"/>
    <s v="Other Revenues"/>
    <x v="2"/>
    <n v="3058160"/>
  </r>
  <r>
    <x v="6"/>
    <s v="Tuition &amp; Fees"/>
    <x v="2"/>
    <n v="58330163"/>
  </r>
  <r>
    <x v="7"/>
    <s v="State Appropriations"/>
    <x v="2"/>
    <n v="46052667"/>
  </r>
  <r>
    <x v="0"/>
    <s v="Tuition &amp; Fees"/>
    <x v="3"/>
    <n v="-3038059"/>
  </r>
  <r>
    <x v="1"/>
    <s v="Tuition &amp; Fees"/>
    <x v="3"/>
    <n v="62391461"/>
  </r>
  <r>
    <x v="2"/>
    <s v="Housing &amp; Food Service"/>
    <x v="3"/>
    <n v="9067031"/>
  </r>
  <r>
    <x v="3"/>
    <s v="State Appropriations"/>
    <x v="3"/>
    <n v="43100980"/>
  </r>
  <r>
    <x v="4"/>
    <s v="Housing &amp; Food Service"/>
    <x v="3"/>
    <n v="12766848"/>
  </r>
  <r>
    <x v="5"/>
    <s v="Other Revenues"/>
    <x v="3"/>
    <n v="7133133"/>
  </r>
  <r>
    <x v="6"/>
    <s v="Tuition &amp; Fees"/>
    <x v="3"/>
    <n v="60193949"/>
  </r>
  <r>
    <x v="7"/>
    <s v="State Appropriations"/>
    <x v="3"/>
    <n v="43591087"/>
  </r>
  <r>
    <x v="0"/>
    <s v="Tuition &amp; Fees"/>
    <x v="4"/>
    <n v="-3770304"/>
  </r>
  <r>
    <x v="1"/>
    <s v="Tuition &amp; Fees"/>
    <x v="4"/>
    <n v="62311220"/>
  </r>
  <r>
    <x v="2"/>
    <s v="Housing &amp; Food Service"/>
    <x v="4"/>
    <n v="12045842"/>
  </r>
  <r>
    <x v="3"/>
    <s v="State Appropriations"/>
    <x v="4"/>
    <n v="43693977"/>
  </r>
  <r>
    <x v="4"/>
    <s v="Housing &amp; Food Service"/>
    <x v="4"/>
    <n v="17417233"/>
  </r>
  <r>
    <x v="5"/>
    <s v="Other Revenues"/>
    <x v="4"/>
    <n v="9565789"/>
  </r>
  <r>
    <x v="6"/>
    <s v="Tuition &amp; Fees"/>
    <x v="4"/>
    <n v="60184618"/>
  </r>
  <r>
    <x v="7"/>
    <s v="State Appropriations"/>
    <x v="4"/>
    <n v="42942880"/>
  </r>
  <r>
    <x v="0"/>
    <s v="Tuition &amp; Fees"/>
    <x v="5"/>
    <n v="-3736113"/>
  </r>
  <r>
    <x v="1"/>
    <s v="Tuition &amp; Fees"/>
    <x v="5"/>
    <n v="60743744"/>
  </r>
  <r>
    <x v="2"/>
    <s v="Housing &amp; Food Service"/>
    <x v="5"/>
    <n v="11714491"/>
  </r>
  <r>
    <x v="3"/>
    <s v="State Appropriations"/>
    <x v="5"/>
    <n v="37656992"/>
  </r>
  <r>
    <x v="4"/>
    <s v="Housing &amp; Food Service"/>
    <x v="5"/>
    <n v="16829954"/>
  </r>
  <r>
    <x v="5"/>
    <s v="Other Revenues"/>
    <x v="5"/>
    <n v="9445317"/>
  </r>
  <r>
    <x v="6"/>
    <s v="Tuition &amp; Fees"/>
    <x v="5"/>
    <n v="59351374"/>
  </r>
  <r>
    <x v="7"/>
    <s v="State Appropriations"/>
    <x v="5"/>
    <n v="39664021"/>
  </r>
  <r>
    <x v="0"/>
    <s v="Tuition &amp; Fees"/>
    <x v="6"/>
    <n v="-3666087"/>
  </r>
  <r>
    <x v="1"/>
    <s v="Tuition &amp; Fees"/>
    <x v="6"/>
    <n v="59391440"/>
  </r>
  <r>
    <x v="2"/>
    <s v="Housing &amp; Food Service"/>
    <x v="6"/>
    <n v="10954017"/>
  </r>
  <r>
    <x v="3"/>
    <s v="State Appropriations"/>
    <x v="6"/>
    <n v="39674870"/>
  </r>
  <r>
    <x v="4"/>
    <s v="Housing &amp; Food Service"/>
    <x v="6"/>
    <n v="15951531"/>
  </r>
  <r>
    <x v="5"/>
    <s v="Other Revenues"/>
    <x v="6"/>
    <n v="8545857"/>
  </r>
  <r>
    <x v="6"/>
    <s v="Tuition &amp; Fees"/>
    <x v="6"/>
    <n v="56938537"/>
  </r>
  <r>
    <x v="7"/>
    <s v="State Appropriations"/>
    <x v="6"/>
    <n v="42866917"/>
  </r>
  <r>
    <x v="0"/>
    <s v="Tuition &amp; Fees"/>
    <x v="7"/>
    <n v="-3424366.08"/>
  </r>
  <r>
    <x v="1"/>
    <s v="Tuition &amp; Fees"/>
    <x v="7"/>
    <n v="57182222.759999998"/>
  </r>
  <r>
    <x v="2"/>
    <s v="Housing &amp; Food Service"/>
    <x v="7"/>
    <n v="11049206.940000001"/>
  </r>
  <r>
    <x v="3"/>
    <s v="State Appropriations"/>
    <x v="7"/>
    <n v="40938165.310000002"/>
  </r>
  <r>
    <x v="4"/>
    <s v="Housing &amp; Food Service"/>
    <x v="7"/>
    <n v="15856034"/>
  </r>
  <r>
    <x v="5"/>
    <s v="Other Revenues"/>
    <x v="7"/>
    <n v="8613803"/>
  </r>
  <r>
    <x v="6"/>
    <s v="Tuition &amp; Fees"/>
    <x v="7"/>
    <n v="55094872.400000006"/>
  </r>
  <r>
    <x v="7"/>
    <s v="State Appropriations"/>
    <x v="7"/>
    <n v="46857863"/>
  </r>
  <r>
    <x v="0"/>
    <s v="Tuition &amp; Fees"/>
    <x v="8"/>
    <n v="-2259431"/>
  </r>
  <r>
    <x v="1"/>
    <s v="Tuition &amp; Fees"/>
    <x v="8"/>
    <n v="55459554"/>
  </r>
  <r>
    <x v="2"/>
    <s v="Housing &amp; Food Service"/>
    <x v="8"/>
    <n v="9710990"/>
  </r>
  <r>
    <x v="3"/>
    <s v="State Appropriations"/>
    <x v="8"/>
    <n v="36441839"/>
  </r>
  <r>
    <x v="4"/>
    <s v="Housing &amp; Food Service"/>
    <x v="8"/>
    <n v="13079815"/>
  </r>
  <r>
    <x v="5"/>
    <s v="Other Revenues"/>
    <x v="8"/>
    <n v="7599718"/>
  </r>
  <r>
    <x v="6"/>
    <s v="Tuition &amp; Fees"/>
    <x v="8"/>
    <n v="50740449"/>
  </r>
  <r>
    <x v="7"/>
    <s v="State Appropriations"/>
    <x v="8"/>
    <n v="43972985"/>
  </r>
  <r>
    <x v="0"/>
    <s v="Tuition &amp; Fees"/>
    <x v="9"/>
    <n v="-2160362"/>
  </r>
  <r>
    <x v="1"/>
    <s v="Tuition &amp; Fees"/>
    <x v="9"/>
    <n v="54606571"/>
  </r>
  <r>
    <x v="2"/>
    <s v="Housing &amp; Food Service"/>
    <x v="9"/>
    <n v="9068912"/>
  </r>
  <r>
    <x v="3"/>
    <s v="State Appropriations"/>
    <x v="9"/>
    <n v="35085664"/>
  </r>
  <r>
    <x v="4"/>
    <s v="Housing &amp; Food Service"/>
    <x v="9"/>
    <n v="12119074"/>
  </r>
  <r>
    <x v="5"/>
    <s v="Other Revenues"/>
    <x v="9"/>
    <n v="7457990"/>
  </r>
  <r>
    <x v="6"/>
    <s v="Tuition &amp; Fees"/>
    <x v="9"/>
    <n v="49179153"/>
  </r>
  <r>
    <x v="7"/>
    <s v="State Appropriations"/>
    <x v="9"/>
    <n v="431082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AD6551-20E8-42D9-9736-649EACCE387F}" name="PivotTable3" cacheId="1"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2" rowHeaderCaption="Revenue Category">
  <location ref="P7:Q17" firstHeaderRow="1" firstDataRow="1" firstDataCol="1" rowPageCount="1" colPageCount="1"/>
  <pivotFields count="4">
    <pivotField axis="axisRow" showAll="0" nonAutoSortDefault="1">
      <items count="10">
        <item x="1"/>
        <item x="7"/>
        <item x="3"/>
        <item x="4"/>
        <item x="2"/>
        <item x="5"/>
        <item x="0"/>
        <item x="6"/>
        <item x="8"/>
        <item t="default"/>
      </items>
    </pivotField>
    <pivotField showAll="0"/>
    <pivotField axis="axisPage" numFmtId="164" multipleItemSelectionAllowed="1" showAll="0">
      <items count="11">
        <item h="1" x="9"/>
        <item h="1" x="8"/>
        <item h="1" x="7"/>
        <item h="1" x="6"/>
        <item h="1" x="5"/>
        <item h="1" x="4"/>
        <item h="1" x="3"/>
        <item h="1" x="2"/>
        <item h="1" x="1"/>
        <item x="0"/>
        <item t="default"/>
      </items>
    </pivotField>
    <pivotField dataField="1" numFmtId="44" showAll="0"/>
  </pivotFields>
  <rowFields count="1">
    <field x="0"/>
  </rowFields>
  <rowItems count="10">
    <i>
      <x/>
    </i>
    <i>
      <x v="1"/>
    </i>
    <i>
      <x v="2"/>
    </i>
    <i>
      <x v="3"/>
    </i>
    <i>
      <x v="4"/>
    </i>
    <i>
      <x v="5"/>
    </i>
    <i>
      <x v="6"/>
    </i>
    <i>
      <x v="7"/>
    </i>
    <i>
      <x v="8"/>
    </i>
    <i t="grand">
      <x/>
    </i>
  </rowItems>
  <colItems count="1">
    <i/>
  </colItems>
  <pageFields count="1">
    <pageField fld="2" hier="-1"/>
  </pageFields>
  <dataFields count="1">
    <dataField name="Total " fld="3" baseField="0" baseItem="4" numFmtId="42"/>
  </dataFields>
  <chartFormats count="26">
    <chartFormat chart="0" format="15" series="1">
      <pivotArea type="data" outline="0" fieldPosition="0">
        <references count="1">
          <reference field="4294967294" count="1" selected="0">
            <x v="0"/>
          </reference>
        </references>
      </pivotArea>
    </chartFormat>
    <chartFormat chart="0" format="17">
      <pivotArea type="data" outline="0" fieldPosition="0">
        <references count="2">
          <reference field="4294967294" count="1" selected="0">
            <x v="0"/>
          </reference>
          <reference field="0" count="1" selected="0">
            <x v="0"/>
          </reference>
        </references>
      </pivotArea>
    </chartFormat>
    <chartFormat chart="0" format="18">
      <pivotArea type="data" outline="0" fieldPosition="0">
        <references count="2">
          <reference field="4294967294" count="1" selected="0">
            <x v="0"/>
          </reference>
          <reference field="0" count="1" selected="0">
            <x v="4"/>
          </reference>
        </references>
      </pivotArea>
    </chartFormat>
    <chartFormat chart="0" format="19">
      <pivotArea type="data" outline="0" fieldPosition="0">
        <references count="2">
          <reference field="4294967294" count="1" selected="0">
            <x v="0"/>
          </reference>
          <reference field="0" count="1" selected="0">
            <x v="2"/>
          </reference>
        </references>
      </pivotArea>
    </chartFormat>
    <chartFormat chart="0" format="20">
      <pivotArea type="data" outline="0" fieldPosition="0">
        <references count="2">
          <reference field="4294967294" count="1" selected="0">
            <x v="0"/>
          </reference>
          <reference field="0" count="1" selected="0">
            <x v="3"/>
          </reference>
        </references>
      </pivotArea>
    </chartFormat>
    <chartFormat chart="0" format="22">
      <pivotArea type="data" outline="0" fieldPosition="0">
        <references count="2">
          <reference field="4294967294" count="1" selected="0">
            <x v="0"/>
          </reference>
          <reference field="0" count="1" selected="0">
            <x v="1"/>
          </reference>
        </references>
      </pivotArea>
    </chartFormat>
    <chartFormat chart="0" format="23">
      <pivotArea type="data" outline="0" fieldPosition="0">
        <references count="2">
          <reference field="4294967294" count="1" selected="0">
            <x v="0"/>
          </reference>
          <reference field="0" count="1" selected="0">
            <x v="5"/>
          </reference>
        </references>
      </pivotArea>
    </chartFormat>
    <chartFormat chart="0" format="24">
      <pivotArea type="data" outline="0" fieldPosition="0">
        <references count="2">
          <reference field="4294967294" count="1" selected="0">
            <x v="0"/>
          </reference>
          <reference field="0" count="1" selected="0">
            <x v="6"/>
          </reference>
        </references>
      </pivotArea>
    </chartFormat>
    <chartFormat chart="4" format="20" series="1">
      <pivotArea type="data" outline="0" fieldPosition="0">
        <references count="1">
          <reference field="4294967294" count="1" selected="0">
            <x v="0"/>
          </reference>
        </references>
      </pivotArea>
    </chartFormat>
    <chartFormat chart="5" format="25" series="1">
      <pivotArea type="data" outline="0" fieldPosition="0">
        <references count="1">
          <reference field="4294967294" count="1" selected="0">
            <x v="0"/>
          </reference>
        </references>
      </pivotArea>
    </chartFormat>
    <chartFormat chart="5" format="27">
      <pivotArea type="data" outline="0" fieldPosition="0">
        <references count="2">
          <reference field="4294967294" count="1" selected="0">
            <x v="0"/>
          </reference>
          <reference field="0" count="1" selected="0">
            <x v="0"/>
          </reference>
        </references>
      </pivotArea>
    </chartFormat>
    <chartFormat chart="5" format="28">
      <pivotArea type="data" outline="0" fieldPosition="0">
        <references count="2">
          <reference field="4294967294" count="1" selected="0">
            <x v="0"/>
          </reference>
          <reference field="0" count="1" selected="0">
            <x v="1"/>
          </reference>
        </references>
      </pivotArea>
    </chartFormat>
    <chartFormat chart="5" format="29">
      <pivotArea type="data" outline="0" fieldPosition="0">
        <references count="2">
          <reference field="4294967294" count="1" selected="0">
            <x v="0"/>
          </reference>
          <reference field="0" count="1" selected="0">
            <x v="2"/>
          </reference>
        </references>
      </pivotArea>
    </chartFormat>
    <chartFormat chart="5" format="30">
      <pivotArea type="data" outline="0" fieldPosition="0">
        <references count="2">
          <reference field="4294967294" count="1" selected="0">
            <x v="0"/>
          </reference>
          <reference field="0" count="1" selected="0">
            <x v="3"/>
          </reference>
        </references>
      </pivotArea>
    </chartFormat>
    <chartFormat chart="5" format="31">
      <pivotArea type="data" outline="0" fieldPosition="0">
        <references count="2">
          <reference field="4294967294" count="1" selected="0">
            <x v="0"/>
          </reference>
          <reference field="0" count="1" selected="0">
            <x v="4"/>
          </reference>
        </references>
      </pivotArea>
    </chartFormat>
    <chartFormat chart="5" format="32">
      <pivotArea type="data" outline="0" fieldPosition="0">
        <references count="2">
          <reference field="4294967294" count="1" selected="0">
            <x v="0"/>
          </reference>
          <reference field="0" count="1" selected="0">
            <x v="5"/>
          </reference>
        </references>
      </pivotArea>
    </chartFormat>
    <chartFormat chart="5" format="33">
      <pivotArea type="data" outline="0" fieldPosition="0">
        <references count="2">
          <reference field="4294967294" count="1" selected="0">
            <x v="0"/>
          </reference>
          <reference field="0" count="1" selected="0">
            <x v="6"/>
          </reference>
        </references>
      </pivotArea>
    </chartFormat>
    <chartFormat chart="11" format="35" series="1">
      <pivotArea type="data" outline="0" fieldPosition="0">
        <references count="1">
          <reference field="4294967294" count="1" selected="0">
            <x v="0"/>
          </reference>
        </references>
      </pivotArea>
    </chartFormat>
    <chartFormat chart="11" format="37">
      <pivotArea type="data" outline="0" fieldPosition="0">
        <references count="2">
          <reference field="4294967294" count="1" selected="0">
            <x v="0"/>
          </reference>
          <reference field="0" count="1" selected="0">
            <x v="0"/>
          </reference>
        </references>
      </pivotArea>
    </chartFormat>
    <chartFormat chart="11" format="38">
      <pivotArea type="data" outline="0" fieldPosition="0">
        <references count="2">
          <reference field="4294967294" count="1" selected="0">
            <x v="0"/>
          </reference>
          <reference field="0" count="1" selected="0">
            <x v="1"/>
          </reference>
        </references>
      </pivotArea>
    </chartFormat>
    <chartFormat chart="11" format="39">
      <pivotArea type="data" outline="0" fieldPosition="0">
        <references count="2">
          <reference field="4294967294" count="1" selected="0">
            <x v="0"/>
          </reference>
          <reference field="0" count="1" selected="0">
            <x v="2"/>
          </reference>
        </references>
      </pivotArea>
    </chartFormat>
    <chartFormat chart="11" format="40">
      <pivotArea type="data" outline="0" fieldPosition="0">
        <references count="2">
          <reference field="4294967294" count="1" selected="0">
            <x v="0"/>
          </reference>
          <reference field="0" count="1" selected="0">
            <x v="3"/>
          </reference>
        </references>
      </pivotArea>
    </chartFormat>
    <chartFormat chart="11" format="41">
      <pivotArea type="data" outline="0" fieldPosition="0">
        <references count="2">
          <reference field="4294967294" count="1" selected="0">
            <x v="0"/>
          </reference>
          <reference field="0" count="1" selected="0">
            <x v="4"/>
          </reference>
        </references>
      </pivotArea>
    </chartFormat>
    <chartFormat chart="11" format="42">
      <pivotArea type="data" outline="0" fieldPosition="0">
        <references count="2">
          <reference field="4294967294" count="1" selected="0">
            <x v="0"/>
          </reference>
          <reference field="0" count="1" selected="0">
            <x v="5"/>
          </reference>
        </references>
      </pivotArea>
    </chartFormat>
    <chartFormat chart="0" format="27">
      <pivotArea type="data" outline="0" fieldPosition="0">
        <references count="2">
          <reference field="4294967294" count="1" selected="0">
            <x v="0"/>
          </reference>
          <reference field="0" count="1" selected="0">
            <x v="7"/>
          </reference>
        </references>
      </pivotArea>
    </chartFormat>
    <chartFormat chart="0" format="28">
      <pivotArea type="data" outline="0" fieldPosition="0">
        <references count="2">
          <reference field="4294967294" count="1" selected="0">
            <x v="0"/>
          </reference>
          <reference field="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27AEF4-6B77-4970-9ECA-3B8F01383D1D}" name="PivotTable4"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I3:Q15" firstHeaderRow="1" firstDataRow="2" firstDataCol="1"/>
  <pivotFields count="3">
    <pivotField axis="axisCol" allDrilled="1" subtotalTop="0" showAll="0" dataSourceSort="1" defaultSubtotal="0" defaultAttributeDrillState="1">
      <items count="7">
        <item x="0"/>
        <item x="1"/>
        <item x="2"/>
        <item x="3"/>
        <item x="4"/>
        <item x="5"/>
        <item x="6"/>
      </items>
    </pivotField>
    <pivotField dataField="1" subtotalTop="0" showAll="0" defaultSubtotal="0"/>
    <pivotField axis="axisRow" allDrilled="1" subtotalTop="0" showAll="0" dataSourceSort="1" defaultSubtotal="0" defaultAttributeDrillState="1">
      <items count="10">
        <item x="0"/>
        <item x="1"/>
        <item x="2"/>
        <item x="3"/>
        <item x="4"/>
        <item x="5"/>
        <item x="6"/>
        <item x="7"/>
        <item x="8"/>
        <item x="9"/>
      </items>
    </pivotField>
  </pivotFields>
  <rowFields count="1">
    <field x="2"/>
  </rowFields>
  <rowItems count="11">
    <i>
      <x/>
    </i>
    <i>
      <x v="1"/>
    </i>
    <i>
      <x v="2"/>
    </i>
    <i>
      <x v="3"/>
    </i>
    <i>
      <x v="4"/>
    </i>
    <i>
      <x v="5"/>
    </i>
    <i>
      <x v="6"/>
    </i>
    <i>
      <x v="7"/>
    </i>
    <i>
      <x v="8"/>
    </i>
    <i>
      <x v="9"/>
    </i>
    <i t="grand">
      <x/>
    </i>
  </rowItems>
  <colFields count="1">
    <field x="0"/>
  </colFields>
  <colItems count="8">
    <i>
      <x/>
    </i>
    <i>
      <x v="1"/>
    </i>
    <i>
      <x v="2"/>
    </i>
    <i>
      <x v="3"/>
    </i>
    <i>
      <x v="4"/>
    </i>
    <i>
      <x v="5"/>
    </i>
    <i>
      <x v="6"/>
    </i>
    <i t="grand">
      <x/>
    </i>
  </colItems>
  <dataFields count="1">
    <dataField name="Sum of Total" fld="1" baseField="0" baseItem="1" numFmtId="4"/>
  </dataFields>
  <pivotHierarchies count="7">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2"/>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FY2010 - FY2022 Spending Plan Pie Charts 12.09.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4DFB221-B2CB-4DE6-B422-3068FD9F4501}" sourceName="Year">
  <pivotTables>
    <pivotTable tabId="11" name="PivotTable3"/>
  </pivotTables>
  <data>
    <tabular pivotCacheId="1929054619">
      <items count="10">
        <i x="9"/>
        <i x="8"/>
        <i x="7"/>
        <i x="6"/>
        <i x="5"/>
        <i x="4"/>
        <i x="3"/>
        <i x="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2015097A-34E9-4BE9-94A7-0786A1B25E95}" cache="Slicer_Year" caption="Year" columnCount="4"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109E7C-C2C1-4FDE-BCDC-2855757EA7E4}" name="Table1" displayName="Table1" ref="A1:D86" totalsRowShown="0" headerRowDxfId="5" dataDxfId="4" dataCellStyle="Currency">
  <autoFilter ref="A1:D86" xr:uid="{AC331E36-544D-4E6F-AC78-E742863DD469}"/>
  <sortState xmlns:xlrd2="http://schemas.microsoft.com/office/spreadsheetml/2017/richdata2" ref="A2:D86">
    <sortCondition descending="1" ref="C1:C86"/>
  </sortState>
  <tableColumns count="4">
    <tableColumn id="1" xr3:uid="{DDF1A920-72DE-4AEF-9D21-EE805F0D3FFC}" name="Revenue" dataDxfId="3" dataCellStyle="Normal 3"/>
    <tableColumn id="6" xr3:uid="{DC2489CE-A23B-4C1E-818E-732D5038260D}" name="Grouped Revenue" dataDxfId="2" dataCellStyle="Normal 3"/>
    <tableColumn id="20" xr3:uid="{6B77CB33-31AF-4DD3-A0EA-2BE1F5656657}" name="Year" dataDxfId="1" dataCellStyle="Normal 3"/>
    <tableColumn id="2" xr3:uid="{42A7CCB1-F279-41E5-9F1B-5AE01030FC06}" name="Total" dataDxfId="0" dataCellStyle="Currency"/>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908D-87C4-44E5-B631-1958345314BA}">
  <sheetPr codeName="Sheet1">
    <tabColor rgb="FF00B050"/>
    <pageSetUpPr fitToPage="1"/>
  </sheetPr>
  <dimension ref="B1:Q45"/>
  <sheetViews>
    <sheetView tabSelected="1" zoomScaleNormal="100" workbookViewId="0">
      <selection activeCell="F3" sqref="F3"/>
    </sheetView>
  </sheetViews>
  <sheetFormatPr defaultRowHeight="15"/>
  <cols>
    <col min="1" max="1" width="58.5703125" customWidth="1"/>
    <col min="16" max="16" width="42.140625" bestFit="1" customWidth="1"/>
    <col min="17" max="17" width="17.42578125" customWidth="1"/>
  </cols>
  <sheetData>
    <row r="1" spans="2:17" s="11" customFormat="1" ht="46.5" customHeight="1">
      <c r="J1" s="28"/>
    </row>
    <row r="2" spans="2:17" s="11" customFormat="1" ht="18.75">
      <c r="B2" s="7" t="s">
        <v>28</v>
      </c>
    </row>
    <row r="3" spans="2:17" s="11" customFormat="1"/>
    <row r="4" spans="2:17" s="11" customFormat="1"/>
    <row r="5" spans="2:17">
      <c r="P5" s="1" t="s">
        <v>9</v>
      </c>
      <c r="Q5" s="3">
        <v>2023</v>
      </c>
    </row>
    <row r="6" spans="2:17">
      <c r="Q6" s="12" t="str">
        <f>"FY "&amp;Q5</f>
        <v>FY 2023</v>
      </c>
    </row>
    <row r="7" spans="2:17">
      <c r="P7" s="1" t="s">
        <v>30</v>
      </c>
      <c r="Q7" t="s">
        <v>29</v>
      </c>
    </row>
    <row r="8" spans="2:17">
      <c r="P8" s="2" t="s">
        <v>5</v>
      </c>
      <c r="Q8" s="6">
        <v>56924637</v>
      </c>
    </row>
    <row r="9" spans="2:17">
      <c r="P9" s="2" t="s">
        <v>0</v>
      </c>
      <c r="Q9" s="6">
        <v>47598783</v>
      </c>
    </row>
    <row r="10" spans="2:17">
      <c r="P10" s="2" t="s">
        <v>1</v>
      </c>
      <c r="Q10" s="6">
        <v>55000368</v>
      </c>
    </row>
    <row r="11" spans="2:17">
      <c r="P11" s="2" t="s">
        <v>2</v>
      </c>
      <c r="Q11" s="6">
        <v>16396792</v>
      </c>
    </row>
    <row r="12" spans="2:17">
      <c r="P12" s="2" t="s">
        <v>3</v>
      </c>
      <c r="Q12" s="6">
        <v>9088549</v>
      </c>
    </row>
    <row r="13" spans="2:17">
      <c r="P13" s="2" t="s">
        <v>11</v>
      </c>
      <c r="Q13" s="6">
        <v>10010707</v>
      </c>
    </row>
    <row r="14" spans="2:17">
      <c r="P14" s="2" t="s">
        <v>12</v>
      </c>
      <c r="Q14" s="6">
        <v>-3909011</v>
      </c>
    </row>
    <row r="15" spans="2:17">
      <c r="P15" s="2" t="s">
        <v>20</v>
      </c>
      <c r="Q15" s="6">
        <v>55522239</v>
      </c>
    </row>
    <row r="16" spans="2:17">
      <c r="P16" s="2" t="s">
        <v>14</v>
      </c>
      <c r="Q16" s="6">
        <v>13917259</v>
      </c>
    </row>
    <row r="17" spans="16:17">
      <c r="P17" s="2" t="s">
        <v>8</v>
      </c>
      <c r="Q17" s="6">
        <v>260550323</v>
      </c>
    </row>
    <row r="18" spans="16:17">
      <c r="Q18" s="29">
        <f>+GETPIVOTDATA("Total",$P$7)</f>
        <v>260550323</v>
      </c>
    </row>
    <row r="27" spans="16:17">
      <c r="Q27" s="5"/>
    </row>
    <row r="33" spans="2:16">
      <c r="P33" s="4"/>
    </row>
    <row r="36" spans="2:16" ht="18.75">
      <c r="B36" s="7" t="s">
        <v>13</v>
      </c>
    </row>
    <row r="37" spans="2:16" ht="21">
      <c r="B37" s="8" t="s">
        <v>24</v>
      </c>
    </row>
    <row r="38" spans="2:16" ht="39.75" customHeight="1">
      <c r="B38" s="30" t="s">
        <v>25</v>
      </c>
      <c r="C38" s="30"/>
      <c r="D38" s="30"/>
      <c r="E38" s="30"/>
      <c r="F38" s="30"/>
      <c r="G38" s="30"/>
      <c r="H38" s="30"/>
      <c r="I38" s="30"/>
      <c r="J38" s="30"/>
      <c r="K38" s="30"/>
      <c r="L38" s="30"/>
      <c r="M38" s="30"/>
      <c r="N38" s="30"/>
      <c r="O38" s="30"/>
      <c r="P38" s="30"/>
    </row>
    <row r="39" spans="2:16" ht="21">
      <c r="B39" s="8" t="s">
        <v>26</v>
      </c>
    </row>
    <row r="40" spans="2:16" ht="21">
      <c r="B40" s="8" t="s">
        <v>27</v>
      </c>
    </row>
    <row r="41" spans="2:16">
      <c r="B41" s="11"/>
    </row>
    <row r="42" spans="2:16" s="11" customFormat="1"/>
    <row r="43" spans="2:16" s="11" customFormat="1"/>
    <row r="44" spans="2:16" s="11" customFormat="1"/>
    <row r="45" spans="2:16" s="11" customFormat="1"/>
  </sheetData>
  <sheetProtection sheet="1" formatCells="0" formatColumns="0" formatRows="0" insertColumns="0" insertRows="0" insertHyperlinks="0" deleteColumns="0" deleteRows="0" sort="0" autoFilter="0" pivotTables="0"/>
  <mergeCells count="1">
    <mergeCell ref="B38:P38"/>
  </mergeCells>
  <pageMargins left="0.7" right="0.7" top="0.75" bottom="0.75" header="0.3" footer="0.3"/>
  <pageSetup paperSize="5" scale="76" orientation="landscape" r:id="rId2"/>
  <headerFooter scaleWithDoc="0">
    <oddHeader>&amp;C&amp;"-,Bold"&amp;14Spending Plan Actual Revenue by Category FY14-FY23</oddHeader>
    <oddFooter xml:space="preserve">&amp;L&amp;G&amp;RUpdated:  January 5, 2024
</oddFooter>
  </headerFooter>
  <drawing r:id="rId3"/>
  <legacyDrawingHF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B6E47-75DF-45CE-A402-9E55727BF269}">
  <dimension ref="A1:Q143"/>
  <sheetViews>
    <sheetView workbookViewId="0">
      <selection activeCell="H26" sqref="H26"/>
    </sheetView>
  </sheetViews>
  <sheetFormatPr defaultColWidth="9.140625" defaultRowHeight="15"/>
  <cols>
    <col min="1" max="1" width="51.7109375" style="13" customWidth="1"/>
    <col min="2" max="2" width="28.7109375" style="13" customWidth="1"/>
    <col min="3" max="3" width="8" style="13" bestFit="1" customWidth="1"/>
    <col min="4" max="4" width="16.85546875" style="13" bestFit="1" customWidth="1"/>
    <col min="5" max="8" width="9.140625" style="13"/>
    <col min="9" max="9" width="13.140625" style="11" bestFit="1" customWidth="1"/>
    <col min="10" max="10" width="22.28515625" style="13" bestFit="1" customWidth="1"/>
    <col min="11" max="11" width="15.42578125" style="13" bestFit="1" customWidth="1"/>
    <col min="12" max="12" width="19.5703125" style="13" bestFit="1" customWidth="1"/>
    <col min="13" max="13" width="38.28515625" style="13" bestFit="1" customWidth="1"/>
    <col min="14" max="14" width="44.140625" style="13" bestFit="1" customWidth="1"/>
    <col min="15" max="15" width="36" style="13" bestFit="1" customWidth="1"/>
    <col min="16" max="17" width="15.42578125" style="13" bestFit="1" customWidth="1"/>
    <col min="18" max="16384" width="9.140625" style="13"/>
  </cols>
  <sheetData>
    <row r="1" spans="1:17">
      <c r="A1" s="13" t="s">
        <v>6</v>
      </c>
      <c r="B1" s="13" t="s">
        <v>17</v>
      </c>
      <c r="C1" s="13" t="s">
        <v>9</v>
      </c>
      <c r="D1" s="13" t="s">
        <v>4</v>
      </c>
    </row>
    <row r="2" spans="1:17">
      <c r="A2" s="10" t="s">
        <v>12</v>
      </c>
      <c r="B2" s="10" t="s">
        <v>15</v>
      </c>
      <c r="C2" s="10">
        <v>2023</v>
      </c>
      <c r="D2" s="23">
        <v>-3909011</v>
      </c>
    </row>
    <row r="3" spans="1:17">
      <c r="A3" s="10" t="s">
        <v>5</v>
      </c>
      <c r="B3" s="10" t="s">
        <v>15</v>
      </c>
      <c r="C3" s="10">
        <v>2023</v>
      </c>
      <c r="D3" s="23">
        <v>56924637</v>
      </c>
      <c r="I3" s="1" t="s">
        <v>10</v>
      </c>
      <c r="J3" s="1" t="s">
        <v>18</v>
      </c>
      <c r="K3"/>
      <c r="L3"/>
      <c r="M3"/>
      <c r="N3"/>
      <c r="O3"/>
      <c r="P3"/>
      <c r="Q3"/>
    </row>
    <row r="4" spans="1:17">
      <c r="A4" s="10" t="s">
        <v>3</v>
      </c>
      <c r="B4" s="10" t="s">
        <v>16</v>
      </c>
      <c r="C4" s="10">
        <v>2023</v>
      </c>
      <c r="D4" s="23">
        <v>9088549</v>
      </c>
      <c r="I4" s="1" t="s">
        <v>7</v>
      </c>
      <c r="J4" s="11" t="s">
        <v>16</v>
      </c>
      <c r="K4" s="11" t="s">
        <v>11</v>
      </c>
      <c r="L4" s="11" t="s">
        <v>0</v>
      </c>
      <c r="M4" s="11" t="s">
        <v>22</v>
      </c>
      <c r="N4" s="11" t="s">
        <v>21</v>
      </c>
      <c r="O4" s="11" t="s">
        <v>23</v>
      </c>
      <c r="P4" s="11" t="s">
        <v>15</v>
      </c>
      <c r="Q4" s="11" t="s">
        <v>8</v>
      </c>
    </row>
    <row r="5" spans="1:17">
      <c r="A5" s="10" t="s">
        <v>1</v>
      </c>
      <c r="B5" s="10" t="s">
        <v>0</v>
      </c>
      <c r="C5" s="10">
        <v>2023</v>
      </c>
      <c r="D5" s="23">
        <f>61996123-6995755</f>
        <v>55000368</v>
      </c>
      <c r="I5" s="2">
        <v>2014</v>
      </c>
      <c r="J5" s="9">
        <v>21187986</v>
      </c>
      <c r="K5" s="9">
        <v>7457990</v>
      </c>
      <c r="L5" s="9">
        <v>78193869</v>
      </c>
      <c r="M5" s="9"/>
      <c r="N5" s="9"/>
      <c r="O5" s="9"/>
      <c r="P5" s="9">
        <v>101625362</v>
      </c>
      <c r="Q5" s="9">
        <v>208465207</v>
      </c>
    </row>
    <row r="6" spans="1:17">
      <c r="A6" s="10" t="s">
        <v>2</v>
      </c>
      <c r="B6" s="10" t="s">
        <v>16</v>
      </c>
      <c r="C6" s="10">
        <v>2023</v>
      </c>
      <c r="D6" s="23">
        <v>16396792</v>
      </c>
      <c r="I6" s="2">
        <v>2015</v>
      </c>
      <c r="J6" s="9">
        <v>22790805</v>
      </c>
      <c r="K6" s="9">
        <v>7599718</v>
      </c>
      <c r="L6" s="9">
        <v>80414824</v>
      </c>
      <c r="M6" s="9"/>
      <c r="N6" s="9"/>
      <c r="O6" s="9"/>
      <c r="P6" s="9">
        <v>103940572</v>
      </c>
      <c r="Q6" s="9">
        <v>214745919</v>
      </c>
    </row>
    <row r="7" spans="1:17">
      <c r="A7" s="10" t="s">
        <v>11</v>
      </c>
      <c r="B7" s="10" t="s">
        <v>11</v>
      </c>
      <c r="C7" s="10">
        <v>2023</v>
      </c>
      <c r="D7" s="23">
        <v>10010707</v>
      </c>
      <c r="I7" s="2">
        <v>2016</v>
      </c>
      <c r="J7" s="9">
        <v>26905240.940000001</v>
      </c>
      <c r="K7" s="9">
        <v>8613803</v>
      </c>
      <c r="L7" s="9">
        <v>87796028.310000002</v>
      </c>
      <c r="M7" s="9"/>
      <c r="N7" s="9"/>
      <c r="O7" s="9"/>
      <c r="P7" s="9">
        <v>108852729.08000001</v>
      </c>
      <c r="Q7" s="9">
        <v>232167801.33000001</v>
      </c>
    </row>
    <row r="8" spans="1:17">
      <c r="A8" s="10" t="s">
        <v>20</v>
      </c>
      <c r="B8" s="10" t="s">
        <v>15</v>
      </c>
      <c r="C8" s="10">
        <v>2023</v>
      </c>
      <c r="D8" s="23">
        <v>55522239</v>
      </c>
      <c r="I8" s="2">
        <v>2017</v>
      </c>
      <c r="J8" s="9">
        <v>26905548</v>
      </c>
      <c r="K8" s="9">
        <v>8545857</v>
      </c>
      <c r="L8" s="9">
        <v>82541787</v>
      </c>
      <c r="M8" s="9"/>
      <c r="N8" s="9"/>
      <c r="O8" s="9"/>
      <c r="P8" s="9">
        <v>112663890</v>
      </c>
      <c r="Q8" s="9">
        <v>230657082</v>
      </c>
    </row>
    <row r="9" spans="1:17">
      <c r="A9" s="10" t="s">
        <v>0</v>
      </c>
      <c r="B9" s="10" t="s">
        <v>0</v>
      </c>
      <c r="C9" s="10">
        <v>2023</v>
      </c>
      <c r="D9" s="23">
        <f>54520287-6921504</f>
        <v>47598783</v>
      </c>
      <c r="I9" s="2">
        <v>2018</v>
      </c>
      <c r="J9" s="9">
        <v>28544445</v>
      </c>
      <c r="K9" s="9">
        <v>9445317</v>
      </c>
      <c r="L9" s="9">
        <v>77321013</v>
      </c>
      <c r="M9" s="9"/>
      <c r="N9" s="9"/>
      <c r="O9" s="9"/>
      <c r="P9" s="9">
        <v>116359005</v>
      </c>
      <c r="Q9" s="9">
        <v>231669780</v>
      </c>
    </row>
    <row r="10" spans="1:17">
      <c r="A10" s="10" t="s">
        <v>14</v>
      </c>
      <c r="B10" s="26" t="s">
        <v>21</v>
      </c>
      <c r="C10" s="10">
        <v>2023</v>
      </c>
      <c r="D10" s="23"/>
      <c r="I10" s="2">
        <v>2019</v>
      </c>
      <c r="J10" s="9">
        <v>29463075</v>
      </c>
      <c r="K10" s="9">
        <v>9565789</v>
      </c>
      <c r="L10" s="9">
        <v>86636857</v>
      </c>
      <c r="M10" s="9"/>
      <c r="N10" s="9"/>
      <c r="O10" s="9"/>
      <c r="P10" s="9">
        <v>118725534</v>
      </c>
      <c r="Q10" s="9">
        <v>244391255</v>
      </c>
    </row>
    <row r="11" spans="1:17">
      <c r="A11" s="10" t="s">
        <v>14</v>
      </c>
      <c r="B11" s="24" t="s">
        <v>22</v>
      </c>
      <c r="C11" s="10">
        <v>2023</v>
      </c>
      <c r="D11" s="23">
        <v>6995755</v>
      </c>
      <c r="I11" s="2">
        <v>2020</v>
      </c>
      <c r="J11" s="9">
        <v>21833879</v>
      </c>
      <c r="K11" s="9">
        <v>7133133</v>
      </c>
      <c r="L11" s="9">
        <v>86692067</v>
      </c>
      <c r="M11" s="9"/>
      <c r="N11" s="9"/>
      <c r="O11" s="9"/>
      <c r="P11" s="9">
        <v>119547351</v>
      </c>
      <c r="Q11" s="9">
        <v>235206430</v>
      </c>
    </row>
    <row r="12" spans="1:17">
      <c r="A12" s="10" t="s">
        <v>14</v>
      </c>
      <c r="B12" s="26" t="s">
        <v>23</v>
      </c>
      <c r="C12" s="10">
        <v>2023</v>
      </c>
      <c r="D12" s="23">
        <v>6921504</v>
      </c>
      <c r="I12" s="2">
        <v>2021</v>
      </c>
      <c r="J12" s="9">
        <v>12136462</v>
      </c>
      <c r="K12" s="9">
        <v>3058160</v>
      </c>
      <c r="L12" s="9">
        <v>92912753</v>
      </c>
      <c r="M12" s="9"/>
      <c r="N12" s="9"/>
      <c r="O12" s="9"/>
      <c r="P12" s="9">
        <v>114969162</v>
      </c>
      <c r="Q12" s="9">
        <v>223076537</v>
      </c>
    </row>
    <row r="13" spans="1:17">
      <c r="A13" s="10" t="s">
        <v>12</v>
      </c>
      <c r="B13" s="10" t="s">
        <v>15</v>
      </c>
      <c r="C13" s="10">
        <v>2022</v>
      </c>
      <c r="D13" s="23">
        <v>-1699337</v>
      </c>
      <c r="I13" s="2">
        <v>2022</v>
      </c>
      <c r="J13" s="9">
        <v>21848734</v>
      </c>
      <c r="K13" s="9">
        <v>5308933</v>
      </c>
      <c r="L13" s="9">
        <v>99071478</v>
      </c>
      <c r="M13" s="9">
        <v>6509325</v>
      </c>
      <c r="N13" s="9">
        <v>4654681</v>
      </c>
      <c r="O13" s="9"/>
      <c r="P13" s="9">
        <v>107376222</v>
      </c>
      <c r="Q13" s="9">
        <v>244769373</v>
      </c>
    </row>
    <row r="14" spans="1:17">
      <c r="A14" s="10" t="s">
        <v>5</v>
      </c>
      <c r="B14" s="10" t="s">
        <v>15</v>
      </c>
      <c r="C14" s="10">
        <v>2022</v>
      </c>
      <c r="D14" s="23">
        <v>55275853</v>
      </c>
      <c r="I14" s="2">
        <v>2023</v>
      </c>
      <c r="J14" s="9">
        <v>25485341</v>
      </c>
      <c r="K14" s="9">
        <v>10010707</v>
      </c>
      <c r="L14" s="9">
        <v>102599151</v>
      </c>
      <c r="M14" s="9">
        <v>6995755</v>
      </c>
      <c r="N14" s="9"/>
      <c r="O14" s="9">
        <v>6921504</v>
      </c>
      <c r="P14" s="9">
        <v>108537865</v>
      </c>
      <c r="Q14" s="9">
        <v>260550323</v>
      </c>
    </row>
    <row r="15" spans="1:17">
      <c r="A15" s="10" t="s">
        <v>3</v>
      </c>
      <c r="B15" s="10" t="s">
        <v>16</v>
      </c>
      <c r="C15" s="10">
        <v>2022</v>
      </c>
      <c r="D15" s="23">
        <v>7828493</v>
      </c>
      <c r="I15" s="2" t="s">
        <v>8</v>
      </c>
      <c r="J15" s="9">
        <v>237101515.94</v>
      </c>
      <c r="K15" s="9">
        <v>76739407</v>
      </c>
      <c r="L15" s="9">
        <v>874179827.30999994</v>
      </c>
      <c r="M15" s="9">
        <v>13505080</v>
      </c>
      <c r="N15" s="9">
        <v>4654681</v>
      </c>
      <c r="O15" s="9">
        <v>6921504</v>
      </c>
      <c r="P15" s="9">
        <v>1112597692.0799999</v>
      </c>
      <c r="Q15" s="9">
        <v>2325699707.3299999</v>
      </c>
    </row>
    <row r="16" spans="1:17">
      <c r="A16" s="10" t="s">
        <v>1</v>
      </c>
      <c r="B16" s="10" t="s">
        <v>0</v>
      </c>
      <c r="C16" s="10">
        <v>2022</v>
      </c>
      <c r="D16" s="23">
        <f>55219261-6509325</f>
        <v>48709936</v>
      </c>
      <c r="I16"/>
      <c r="J16"/>
      <c r="K16"/>
      <c r="L16"/>
      <c r="M16"/>
      <c r="N16"/>
      <c r="O16"/>
      <c r="P16"/>
      <c r="Q16"/>
    </row>
    <row r="17" spans="1:17">
      <c r="A17" s="10" t="s">
        <v>2</v>
      </c>
      <c r="B17" s="10" t="s">
        <v>16</v>
      </c>
      <c r="C17" s="10">
        <v>2022</v>
      </c>
      <c r="D17" s="23">
        <v>14020241</v>
      </c>
      <c r="I17"/>
      <c r="J17"/>
      <c r="K17"/>
      <c r="L17"/>
      <c r="M17"/>
      <c r="N17"/>
      <c r="O17"/>
      <c r="P17"/>
      <c r="Q17"/>
    </row>
    <row r="18" spans="1:17">
      <c r="A18" s="10" t="s">
        <v>11</v>
      </c>
      <c r="B18" s="10" t="s">
        <v>11</v>
      </c>
      <c r="C18" s="10">
        <v>2022</v>
      </c>
      <c r="D18" s="23">
        <v>5308933</v>
      </c>
      <c r="I18"/>
      <c r="J18"/>
      <c r="K18"/>
      <c r="L18"/>
      <c r="M18"/>
      <c r="N18"/>
      <c r="O18"/>
      <c r="P18"/>
      <c r="Q18"/>
    </row>
    <row r="19" spans="1:17">
      <c r="A19" s="10" t="s">
        <v>20</v>
      </c>
      <c r="B19" s="10" t="s">
        <v>15</v>
      </c>
      <c r="C19" s="10">
        <v>2022</v>
      </c>
      <c r="D19" s="23">
        <v>53799706</v>
      </c>
      <c r="I19"/>
      <c r="J19"/>
      <c r="K19"/>
      <c r="L19"/>
      <c r="M19"/>
      <c r="N19"/>
      <c r="O19"/>
      <c r="P19"/>
      <c r="Q19"/>
    </row>
    <row r="20" spans="1:17">
      <c r="A20" s="10" t="s">
        <v>0</v>
      </c>
      <c r="B20" s="10" t="s">
        <v>0</v>
      </c>
      <c r="C20" s="10">
        <v>2022</v>
      </c>
      <c r="D20" s="23">
        <v>50361542</v>
      </c>
      <c r="J20" s="11"/>
      <c r="K20" s="11"/>
      <c r="L20" s="11"/>
      <c r="M20" s="11"/>
      <c r="N20" s="11"/>
    </row>
    <row r="21" spans="1:17">
      <c r="A21" s="10" t="s">
        <v>14</v>
      </c>
      <c r="B21" s="26" t="s">
        <v>21</v>
      </c>
      <c r="C21" s="10">
        <v>2022</v>
      </c>
      <c r="D21" s="23">
        <v>4654681</v>
      </c>
      <c r="J21" s="11"/>
    </row>
    <row r="22" spans="1:17">
      <c r="A22" s="10" t="s">
        <v>14</v>
      </c>
      <c r="B22" s="24" t="s">
        <v>22</v>
      </c>
      <c r="C22" s="10">
        <v>2022</v>
      </c>
      <c r="D22" s="23">
        <v>6509325</v>
      </c>
      <c r="J22" s="11"/>
    </row>
    <row r="23" spans="1:17">
      <c r="A23" s="10" t="s">
        <v>12</v>
      </c>
      <c r="B23" s="10" t="s">
        <v>15</v>
      </c>
      <c r="C23" s="10">
        <v>2021</v>
      </c>
      <c r="D23" s="23">
        <v>-2443913</v>
      </c>
      <c r="J23" s="11"/>
    </row>
    <row r="24" spans="1:17">
      <c r="A24" s="10" t="s">
        <v>5</v>
      </c>
      <c r="B24" s="10" t="s">
        <v>15</v>
      </c>
      <c r="C24" s="10">
        <v>2021</v>
      </c>
      <c r="D24" s="23">
        <f>ROUND(59082911.97,0)</f>
        <v>59082912</v>
      </c>
      <c r="J24" s="11"/>
    </row>
    <row r="25" spans="1:17">
      <c r="A25" s="10" t="s">
        <v>3</v>
      </c>
      <c r="B25" s="10" t="s">
        <v>16</v>
      </c>
      <c r="C25" s="10">
        <v>2021</v>
      </c>
      <c r="D25" s="23">
        <f>ROUND(4857578.14,0)</f>
        <v>4857578</v>
      </c>
      <c r="J25" s="11"/>
    </row>
    <row r="26" spans="1:17">
      <c r="A26" s="10" t="s">
        <v>1</v>
      </c>
      <c r="B26" s="10" t="s">
        <v>0</v>
      </c>
      <c r="C26" s="10">
        <v>2021</v>
      </c>
      <c r="D26" s="23">
        <v>46860086</v>
      </c>
      <c r="J26" s="11"/>
    </row>
    <row r="27" spans="1:17">
      <c r="A27" s="10" t="s">
        <v>2</v>
      </c>
      <c r="B27" s="10" t="s">
        <v>16</v>
      </c>
      <c r="C27" s="10">
        <v>2021</v>
      </c>
      <c r="D27" s="23">
        <f>ROUND(7278884.33,0)</f>
        <v>7278884</v>
      </c>
      <c r="J27" s="11"/>
    </row>
    <row r="28" spans="1:17">
      <c r="A28" s="10" t="s">
        <v>11</v>
      </c>
      <c r="B28" s="10" t="s">
        <v>11</v>
      </c>
      <c r="C28" s="10">
        <v>2021</v>
      </c>
      <c r="D28" s="23">
        <f>ROUND(3058160.05,0)</f>
        <v>3058160</v>
      </c>
      <c r="J28" s="11"/>
    </row>
    <row r="29" spans="1:17">
      <c r="A29" s="10" t="s">
        <v>20</v>
      </c>
      <c r="B29" s="10" t="s">
        <v>15</v>
      </c>
      <c r="C29" s="10">
        <v>2021</v>
      </c>
      <c r="D29" s="23">
        <f>ROUND(58330162.7,0)</f>
        <v>58330163</v>
      </c>
      <c r="J29" s="11"/>
    </row>
    <row r="30" spans="1:17">
      <c r="A30" s="10" t="s">
        <v>0</v>
      </c>
      <c r="B30" s="10" t="s">
        <v>0</v>
      </c>
      <c r="C30" s="10">
        <v>2021</v>
      </c>
      <c r="D30" s="23">
        <v>46052667</v>
      </c>
      <c r="J30" s="11"/>
    </row>
    <row r="31" spans="1:17">
      <c r="A31" s="10" t="s">
        <v>12</v>
      </c>
      <c r="B31" s="10" t="s">
        <v>15</v>
      </c>
      <c r="C31" s="10">
        <v>2020</v>
      </c>
      <c r="D31" s="23">
        <v>-3038059</v>
      </c>
      <c r="J31" s="11"/>
    </row>
    <row r="32" spans="1:17">
      <c r="A32" s="10" t="s">
        <v>5</v>
      </c>
      <c r="B32" s="10" t="s">
        <v>15</v>
      </c>
      <c r="C32" s="10">
        <v>2020</v>
      </c>
      <c r="D32" s="23">
        <v>62391461</v>
      </c>
      <c r="J32" s="11"/>
    </row>
    <row r="33" spans="1:10">
      <c r="A33" s="10" t="s">
        <v>3</v>
      </c>
      <c r="B33" s="10" t="s">
        <v>16</v>
      </c>
      <c r="C33" s="10">
        <v>2020</v>
      </c>
      <c r="D33" s="23">
        <v>9067031</v>
      </c>
      <c r="J33" s="11"/>
    </row>
    <row r="34" spans="1:10">
      <c r="A34" s="10" t="s">
        <v>1</v>
      </c>
      <c r="B34" s="10" t="s">
        <v>0</v>
      </c>
      <c r="C34" s="10">
        <v>2020</v>
      </c>
      <c r="D34" s="23">
        <v>43100980</v>
      </c>
      <c r="J34" s="11"/>
    </row>
    <row r="35" spans="1:10">
      <c r="A35" s="10" t="s">
        <v>2</v>
      </c>
      <c r="B35" s="10" t="s">
        <v>16</v>
      </c>
      <c r="C35" s="10">
        <v>2020</v>
      </c>
      <c r="D35" s="23">
        <v>12766848</v>
      </c>
      <c r="J35" s="11"/>
    </row>
    <row r="36" spans="1:10">
      <c r="A36" s="10" t="s">
        <v>11</v>
      </c>
      <c r="B36" s="10" t="s">
        <v>11</v>
      </c>
      <c r="C36" s="10">
        <v>2020</v>
      </c>
      <c r="D36" s="23">
        <v>7133133</v>
      </c>
      <c r="J36" s="11"/>
    </row>
    <row r="37" spans="1:10">
      <c r="A37" s="10" t="s">
        <v>20</v>
      </c>
      <c r="B37" s="10" t="s">
        <v>15</v>
      </c>
      <c r="C37" s="10">
        <v>2020</v>
      </c>
      <c r="D37" s="23">
        <v>60193949</v>
      </c>
      <c r="J37" s="11"/>
    </row>
    <row r="38" spans="1:10">
      <c r="A38" s="10" t="s">
        <v>0</v>
      </c>
      <c r="B38" s="10" t="s">
        <v>0</v>
      </c>
      <c r="C38" s="10">
        <v>2020</v>
      </c>
      <c r="D38" s="23">
        <v>43591087</v>
      </c>
      <c r="J38" s="11"/>
    </row>
    <row r="39" spans="1:10">
      <c r="A39" s="10" t="s">
        <v>12</v>
      </c>
      <c r="B39" s="10" t="s">
        <v>15</v>
      </c>
      <c r="C39" s="10">
        <v>2019</v>
      </c>
      <c r="D39" s="23">
        <v>-3770304</v>
      </c>
      <c r="J39" s="11"/>
    </row>
    <row r="40" spans="1:10">
      <c r="A40" s="10" t="s">
        <v>5</v>
      </c>
      <c r="B40" s="10" t="s">
        <v>15</v>
      </c>
      <c r="C40" s="10">
        <v>2019</v>
      </c>
      <c r="D40" s="23">
        <v>62311220</v>
      </c>
      <c r="J40" s="11"/>
    </row>
    <row r="41" spans="1:10">
      <c r="A41" s="10" t="s">
        <v>3</v>
      </c>
      <c r="B41" s="10" t="s">
        <v>16</v>
      </c>
      <c r="C41" s="10">
        <v>2019</v>
      </c>
      <c r="D41" s="23">
        <v>12045842</v>
      </c>
      <c r="J41" s="11"/>
    </row>
    <row r="42" spans="1:10">
      <c r="A42" s="10" t="s">
        <v>1</v>
      </c>
      <c r="B42" s="10" t="s">
        <v>0</v>
      </c>
      <c r="C42" s="10">
        <v>2019</v>
      </c>
      <c r="D42" s="23">
        <v>43693977</v>
      </c>
      <c r="J42" s="11"/>
    </row>
    <row r="43" spans="1:10">
      <c r="A43" s="10" t="s">
        <v>2</v>
      </c>
      <c r="B43" s="10" t="s">
        <v>16</v>
      </c>
      <c r="C43" s="10">
        <v>2019</v>
      </c>
      <c r="D43" s="23">
        <v>17417233</v>
      </c>
      <c r="J43" s="11"/>
    </row>
    <row r="44" spans="1:10">
      <c r="A44" s="10" t="s">
        <v>11</v>
      </c>
      <c r="B44" s="10" t="s">
        <v>11</v>
      </c>
      <c r="C44" s="10">
        <v>2019</v>
      </c>
      <c r="D44" s="23">
        <v>9565789</v>
      </c>
      <c r="J44" s="11"/>
    </row>
    <row r="45" spans="1:10">
      <c r="A45" s="10" t="s">
        <v>20</v>
      </c>
      <c r="B45" s="10" t="s">
        <v>15</v>
      </c>
      <c r="C45" s="10">
        <v>2019</v>
      </c>
      <c r="D45" s="23">
        <v>60184618</v>
      </c>
      <c r="J45" s="11"/>
    </row>
    <row r="46" spans="1:10">
      <c r="A46" s="10" t="s">
        <v>0</v>
      </c>
      <c r="B46" s="10" t="s">
        <v>0</v>
      </c>
      <c r="C46" s="10">
        <v>2019</v>
      </c>
      <c r="D46" s="23">
        <v>42942880</v>
      </c>
      <c r="J46" s="11"/>
    </row>
    <row r="47" spans="1:10">
      <c r="A47" s="10" t="s">
        <v>12</v>
      </c>
      <c r="B47" s="10" t="s">
        <v>15</v>
      </c>
      <c r="C47" s="10">
        <v>2018</v>
      </c>
      <c r="D47" s="23">
        <v>-3736113</v>
      </c>
      <c r="J47" s="11"/>
    </row>
    <row r="48" spans="1:10">
      <c r="A48" s="10" t="s">
        <v>5</v>
      </c>
      <c r="B48" s="10" t="s">
        <v>15</v>
      </c>
      <c r="C48" s="10">
        <v>2018</v>
      </c>
      <c r="D48" s="23">
        <v>60743744</v>
      </c>
      <c r="J48" s="11"/>
    </row>
    <row r="49" spans="1:10">
      <c r="A49" s="10" t="s">
        <v>3</v>
      </c>
      <c r="B49" s="10" t="s">
        <v>16</v>
      </c>
      <c r="C49" s="10">
        <v>2018</v>
      </c>
      <c r="D49" s="23">
        <v>11714491</v>
      </c>
      <c r="J49" s="11"/>
    </row>
    <row r="50" spans="1:10">
      <c r="A50" s="10" t="s">
        <v>1</v>
      </c>
      <c r="B50" s="10" t="s">
        <v>0</v>
      </c>
      <c r="C50" s="10">
        <v>2018</v>
      </c>
      <c r="D50" s="23">
        <v>37656992</v>
      </c>
      <c r="J50" s="11"/>
    </row>
    <row r="51" spans="1:10">
      <c r="A51" s="10" t="s">
        <v>2</v>
      </c>
      <c r="B51" s="10" t="s">
        <v>16</v>
      </c>
      <c r="C51" s="10">
        <v>2018</v>
      </c>
      <c r="D51" s="23">
        <v>16829954</v>
      </c>
      <c r="J51" s="11"/>
    </row>
    <row r="52" spans="1:10">
      <c r="A52" s="10" t="s">
        <v>11</v>
      </c>
      <c r="B52" s="10" t="s">
        <v>11</v>
      </c>
      <c r="C52" s="10">
        <v>2018</v>
      </c>
      <c r="D52" s="23">
        <v>9445317</v>
      </c>
      <c r="J52" s="11"/>
    </row>
    <row r="53" spans="1:10">
      <c r="A53" s="10" t="s">
        <v>20</v>
      </c>
      <c r="B53" s="10" t="s">
        <v>15</v>
      </c>
      <c r="C53" s="10">
        <v>2018</v>
      </c>
      <c r="D53" s="23">
        <v>59351374</v>
      </c>
      <c r="J53" s="11"/>
    </row>
    <row r="54" spans="1:10">
      <c r="A54" s="10" t="s">
        <v>0</v>
      </c>
      <c r="B54" s="10" t="s">
        <v>0</v>
      </c>
      <c r="C54" s="10">
        <v>2018</v>
      </c>
      <c r="D54" s="23">
        <v>39664021</v>
      </c>
      <c r="J54" s="11"/>
    </row>
    <row r="55" spans="1:10">
      <c r="A55" s="10" t="s">
        <v>12</v>
      </c>
      <c r="B55" s="10" t="s">
        <v>15</v>
      </c>
      <c r="C55" s="10">
        <v>2017</v>
      </c>
      <c r="D55" s="23">
        <v>-3666087</v>
      </c>
      <c r="J55" s="11"/>
    </row>
    <row r="56" spans="1:10">
      <c r="A56" s="10" t="s">
        <v>5</v>
      </c>
      <c r="B56" s="10" t="s">
        <v>15</v>
      </c>
      <c r="C56" s="10">
        <v>2017</v>
      </c>
      <c r="D56" s="23">
        <v>59391440</v>
      </c>
      <c r="J56" s="11"/>
    </row>
    <row r="57" spans="1:10">
      <c r="A57" s="10" t="s">
        <v>3</v>
      </c>
      <c r="B57" s="10" t="s">
        <v>16</v>
      </c>
      <c r="C57" s="10">
        <v>2017</v>
      </c>
      <c r="D57" s="23">
        <v>10954017</v>
      </c>
      <c r="J57" s="11"/>
    </row>
    <row r="58" spans="1:10">
      <c r="A58" s="10" t="s">
        <v>1</v>
      </c>
      <c r="B58" s="10" t="s">
        <v>0</v>
      </c>
      <c r="C58" s="10">
        <v>2017</v>
      </c>
      <c r="D58" s="23">
        <v>39674870</v>
      </c>
      <c r="J58" s="11"/>
    </row>
    <row r="59" spans="1:10">
      <c r="A59" s="10" t="s">
        <v>2</v>
      </c>
      <c r="B59" s="10" t="s">
        <v>16</v>
      </c>
      <c r="C59" s="10">
        <v>2017</v>
      </c>
      <c r="D59" s="23">
        <v>15951531</v>
      </c>
    </row>
    <row r="60" spans="1:10">
      <c r="A60" s="10" t="s">
        <v>11</v>
      </c>
      <c r="B60" s="10" t="s">
        <v>11</v>
      </c>
      <c r="C60" s="10">
        <v>2017</v>
      </c>
      <c r="D60" s="23">
        <v>8545857</v>
      </c>
    </row>
    <row r="61" spans="1:10">
      <c r="A61" s="10" t="s">
        <v>20</v>
      </c>
      <c r="B61" s="10" t="s">
        <v>15</v>
      </c>
      <c r="C61" s="10">
        <v>2017</v>
      </c>
      <c r="D61" s="23">
        <v>56938537</v>
      </c>
    </row>
    <row r="62" spans="1:10">
      <c r="A62" s="10" t="s">
        <v>0</v>
      </c>
      <c r="B62" s="10" t="s">
        <v>0</v>
      </c>
      <c r="C62" s="10">
        <v>2017</v>
      </c>
      <c r="D62" s="23">
        <v>42866917</v>
      </c>
    </row>
    <row r="63" spans="1:10">
      <c r="A63" s="10" t="s">
        <v>12</v>
      </c>
      <c r="B63" s="10" t="s">
        <v>15</v>
      </c>
      <c r="C63" s="10">
        <v>2016</v>
      </c>
      <c r="D63" s="23">
        <v>-3424366.08</v>
      </c>
    </row>
    <row r="64" spans="1:10">
      <c r="A64" s="10" t="s">
        <v>5</v>
      </c>
      <c r="B64" s="10" t="s">
        <v>15</v>
      </c>
      <c r="C64" s="10">
        <v>2016</v>
      </c>
      <c r="D64" s="23">
        <v>57182222.759999998</v>
      </c>
    </row>
    <row r="65" spans="1:4">
      <c r="A65" s="10" t="s">
        <v>3</v>
      </c>
      <c r="B65" s="10" t="s">
        <v>16</v>
      </c>
      <c r="C65" s="10">
        <v>2016</v>
      </c>
      <c r="D65" s="23">
        <v>11049206.940000001</v>
      </c>
    </row>
    <row r="66" spans="1:4">
      <c r="A66" s="10" t="s">
        <v>1</v>
      </c>
      <c r="B66" s="10" t="s">
        <v>0</v>
      </c>
      <c r="C66" s="10">
        <v>2016</v>
      </c>
      <c r="D66" s="23">
        <v>40938165.310000002</v>
      </c>
    </row>
    <row r="67" spans="1:4">
      <c r="A67" s="10" t="s">
        <v>2</v>
      </c>
      <c r="B67" s="10" t="s">
        <v>16</v>
      </c>
      <c r="C67" s="10">
        <v>2016</v>
      </c>
      <c r="D67" s="23">
        <v>15856034</v>
      </c>
    </row>
    <row r="68" spans="1:4">
      <c r="A68" s="10" t="s">
        <v>11</v>
      </c>
      <c r="B68" s="10" t="s">
        <v>11</v>
      </c>
      <c r="C68" s="10">
        <v>2016</v>
      </c>
      <c r="D68" s="23">
        <v>8613803</v>
      </c>
    </row>
    <row r="69" spans="1:4">
      <c r="A69" s="10" t="s">
        <v>20</v>
      </c>
      <c r="B69" s="10" t="s">
        <v>15</v>
      </c>
      <c r="C69" s="10">
        <v>2016</v>
      </c>
      <c r="D69" s="23">
        <v>55094872.400000006</v>
      </c>
    </row>
    <row r="70" spans="1:4">
      <c r="A70" s="10" t="s">
        <v>0</v>
      </c>
      <c r="B70" s="10" t="s">
        <v>0</v>
      </c>
      <c r="C70" s="10">
        <v>2016</v>
      </c>
      <c r="D70" s="23">
        <v>46857863</v>
      </c>
    </row>
    <row r="71" spans="1:4">
      <c r="A71" s="10" t="s">
        <v>12</v>
      </c>
      <c r="B71" s="10" t="s">
        <v>15</v>
      </c>
      <c r="C71" s="10">
        <v>2015</v>
      </c>
      <c r="D71" s="23">
        <v>-2259431</v>
      </c>
    </row>
    <row r="72" spans="1:4">
      <c r="A72" s="10" t="s">
        <v>5</v>
      </c>
      <c r="B72" s="10" t="s">
        <v>15</v>
      </c>
      <c r="C72" s="10">
        <v>2015</v>
      </c>
      <c r="D72" s="23">
        <v>55459554</v>
      </c>
    </row>
    <row r="73" spans="1:4">
      <c r="A73" s="10" t="s">
        <v>3</v>
      </c>
      <c r="B73" s="10" t="s">
        <v>16</v>
      </c>
      <c r="C73" s="10">
        <v>2015</v>
      </c>
      <c r="D73" s="23">
        <v>9710990</v>
      </c>
    </row>
    <row r="74" spans="1:4">
      <c r="A74" s="10" t="s">
        <v>1</v>
      </c>
      <c r="B74" s="10" t="s">
        <v>0</v>
      </c>
      <c r="C74" s="10">
        <v>2015</v>
      </c>
      <c r="D74" s="23">
        <v>36441839</v>
      </c>
    </row>
    <row r="75" spans="1:4">
      <c r="A75" s="10" t="s">
        <v>2</v>
      </c>
      <c r="B75" s="10" t="s">
        <v>16</v>
      </c>
      <c r="C75" s="10">
        <v>2015</v>
      </c>
      <c r="D75" s="23">
        <v>13079815</v>
      </c>
    </row>
    <row r="76" spans="1:4">
      <c r="A76" s="10" t="s">
        <v>11</v>
      </c>
      <c r="B76" s="10" t="s">
        <v>11</v>
      </c>
      <c r="C76" s="10">
        <v>2015</v>
      </c>
      <c r="D76" s="23">
        <v>7599718</v>
      </c>
    </row>
    <row r="77" spans="1:4">
      <c r="A77" s="10" t="s">
        <v>20</v>
      </c>
      <c r="B77" s="10" t="s">
        <v>15</v>
      </c>
      <c r="C77" s="10">
        <v>2015</v>
      </c>
      <c r="D77" s="23">
        <v>50740449</v>
      </c>
    </row>
    <row r="78" spans="1:4">
      <c r="A78" s="10" t="s">
        <v>0</v>
      </c>
      <c r="B78" s="10" t="s">
        <v>0</v>
      </c>
      <c r="C78" s="10">
        <v>2015</v>
      </c>
      <c r="D78" s="23">
        <v>43972985</v>
      </c>
    </row>
    <row r="79" spans="1:4">
      <c r="A79" s="10" t="s">
        <v>12</v>
      </c>
      <c r="B79" s="10" t="s">
        <v>15</v>
      </c>
      <c r="C79" s="10">
        <v>2014</v>
      </c>
      <c r="D79" s="23">
        <v>-2160362</v>
      </c>
    </row>
    <row r="80" spans="1:4">
      <c r="A80" s="10" t="s">
        <v>5</v>
      </c>
      <c r="B80" s="10" t="s">
        <v>15</v>
      </c>
      <c r="C80" s="10">
        <v>2014</v>
      </c>
      <c r="D80" s="23">
        <v>54606571</v>
      </c>
    </row>
    <row r="81" spans="1:4">
      <c r="A81" s="10" t="s">
        <v>3</v>
      </c>
      <c r="B81" s="10" t="s">
        <v>16</v>
      </c>
      <c r="C81" s="10">
        <v>2014</v>
      </c>
      <c r="D81" s="23">
        <v>9068912</v>
      </c>
    </row>
    <row r="82" spans="1:4">
      <c r="A82" s="10" t="s">
        <v>1</v>
      </c>
      <c r="B82" s="10" t="s">
        <v>0</v>
      </c>
      <c r="C82" s="10">
        <v>2014</v>
      </c>
      <c r="D82" s="23">
        <v>35085664</v>
      </c>
    </row>
    <row r="83" spans="1:4">
      <c r="A83" s="10" t="s">
        <v>2</v>
      </c>
      <c r="B83" s="10" t="s">
        <v>16</v>
      </c>
      <c r="C83" s="10">
        <v>2014</v>
      </c>
      <c r="D83" s="23">
        <v>12119074</v>
      </c>
    </row>
    <row r="84" spans="1:4">
      <c r="A84" s="10" t="s">
        <v>11</v>
      </c>
      <c r="B84" s="10" t="s">
        <v>11</v>
      </c>
      <c r="C84" s="10">
        <v>2014</v>
      </c>
      <c r="D84" s="23">
        <v>7457990</v>
      </c>
    </row>
    <row r="85" spans="1:4">
      <c r="A85" s="10" t="s">
        <v>20</v>
      </c>
      <c r="B85" s="10" t="s">
        <v>15</v>
      </c>
      <c r="C85" s="10">
        <v>2014</v>
      </c>
      <c r="D85" s="23">
        <v>49179153</v>
      </c>
    </row>
    <row r="86" spans="1:4">
      <c r="A86" s="10" t="s">
        <v>0</v>
      </c>
      <c r="B86" s="10" t="s">
        <v>0</v>
      </c>
      <c r="C86" s="10">
        <v>2014</v>
      </c>
      <c r="D86" s="23">
        <v>43108205</v>
      </c>
    </row>
    <row r="105" spans="1:4">
      <c r="A105" s="22" t="s">
        <v>12</v>
      </c>
      <c r="B105" s="21" t="s">
        <v>15</v>
      </c>
      <c r="C105" s="21" t="s">
        <v>19</v>
      </c>
      <c r="D105" s="20">
        <v>-3431183</v>
      </c>
    </row>
    <row r="106" spans="1:4">
      <c r="A106" s="19" t="s">
        <v>5</v>
      </c>
      <c r="B106" s="18" t="s">
        <v>15</v>
      </c>
      <c r="C106" s="18" t="s">
        <v>19</v>
      </c>
      <c r="D106" s="17">
        <v>58806092</v>
      </c>
    </row>
    <row r="107" spans="1:4">
      <c r="A107" s="22" t="s">
        <v>3</v>
      </c>
      <c r="B107" s="21" t="s">
        <v>16</v>
      </c>
      <c r="C107" s="21" t="s">
        <v>19</v>
      </c>
      <c r="D107" s="20">
        <v>9598212</v>
      </c>
    </row>
    <row r="108" spans="1:4">
      <c r="A108" s="19" t="s">
        <v>2</v>
      </c>
      <c r="B108" s="18" t="s">
        <v>16</v>
      </c>
      <c r="C108" s="18" t="s">
        <v>19</v>
      </c>
      <c r="D108" s="17">
        <v>16816404</v>
      </c>
    </row>
    <row r="109" spans="1:4">
      <c r="A109" s="22" t="s">
        <v>11</v>
      </c>
      <c r="B109" s="21" t="s">
        <v>11</v>
      </c>
      <c r="C109" s="21" t="s">
        <v>19</v>
      </c>
      <c r="D109" s="20">
        <v>7582001</v>
      </c>
    </row>
    <row r="110" spans="1:4">
      <c r="A110" s="19" t="s">
        <v>20</v>
      </c>
      <c r="B110" s="18" t="s">
        <v>15</v>
      </c>
      <c r="C110" s="18" t="s">
        <v>19</v>
      </c>
      <c r="D110" s="17">
        <v>57166480</v>
      </c>
    </row>
    <row r="111" spans="1:4">
      <c r="A111" s="16" t="s">
        <v>0</v>
      </c>
      <c r="B111" s="15" t="s">
        <v>0</v>
      </c>
      <c r="C111" s="15" t="s">
        <v>19</v>
      </c>
      <c r="D111" s="14">
        <v>89660890</v>
      </c>
    </row>
    <row r="112" spans="1:4">
      <c r="A112" s="10" t="s">
        <v>12</v>
      </c>
      <c r="B112" s="10" t="s">
        <v>15</v>
      </c>
      <c r="C112" s="10">
        <v>2013</v>
      </c>
      <c r="D112" s="23">
        <v>-2209370</v>
      </c>
    </row>
    <row r="113" spans="1:4">
      <c r="A113" s="10" t="s">
        <v>5</v>
      </c>
      <c r="B113" s="10" t="s">
        <v>15</v>
      </c>
      <c r="C113" s="10">
        <v>2013</v>
      </c>
      <c r="D113" s="23">
        <v>52822829</v>
      </c>
    </row>
    <row r="114" spans="1:4">
      <c r="A114" s="10" t="s">
        <v>3</v>
      </c>
      <c r="B114" s="10" t="s">
        <v>16</v>
      </c>
      <c r="C114" s="10">
        <v>2013</v>
      </c>
      <c r="D114" s="23">
        <v>8708644</v>
      </c>
    </row>
    <row r="115" spans="1:4">
      <c r="A115" s="10" t="s">
        <v>1</v>
      </c>
      <c r="B115" s="10" t="s">
        <v>0</v>
      </c>
      <c r="C115" s="10">
        <v>2013</v>
      </c>
      <c r="D115" s="23">
        <v>26786138</v>
      </c>
    </row>
    <row r="116" spans="1:4">
      <c r="A116" s="10" t="s">
        <v>2</v>
      </c>
      <c r="B116" s="10" t="s">
        <v>16</v>
      </c>
      <c r="C116" s="10">
        <v>2013</v>
      </c>
      <c r="D116" s="23">
        <v>11748377</v>
      </c>
    </row>
    <row r="117" spans="1:4">
      <c r="A117" s="10" t="s">
        <v>11</v>
      </c>
      <c r="B117" s="10" t="s">
        <v>11</v>
      </c>
      <c r="C117" s="10">
        <v>2013</v>
      </c>
      <c r="D117" s="23">
        <v>7706363</v>
      </c>
    </row>
    <row r="118" spans="1:4">
      <c r="A118" s="10" t="s">
        <v>20</v>
      </c>
      <c r="B118" s="10" t="s">
        <v>15</v>
      </c>
      <c r="C118" s="10">
        <v>2013</v>
      </c>
      <c r="D118" s="23">
        <v>47045401</v>
      </c>
    </row>
    <row r="119" spans="1:4">
      <c r="A119" s="10" t="s">
        <v>0</v>
      </c>
      <c r="B119" s="10" t="s">
        <v>0</v>
      </c>
      <c r="C119" s="10">
        <v>2013</v>
      </c>
      <c r="D119" s="23">
        <v>38658317</v>
      </c>
    </row>
    <row r="120" spans="1:4">
      <c r="A120" s="10" t="s">
        <v>12</v>
      </c>
      <c r="B120" s="10" t="s">
        <v>15</v>
      </c>
      <c r="C120" s="10">
        <v>2012</v>
      </c>
      <c r="D120" s="23">
        <v>-2160389</v>
      </c>
    </row>
    <row r="121" spans="1:4">
      <c r="A121" s="10" t="s">
        <v>5</v>
      </c>
      <c r="B121" s="10" t="s">
        <v>15</v>
      </c>
      <c r="C121" s="10">
        <v>2012</v>
      </c>
      <c r="D121" s="23">
        <v>52423486.5</v>
      </c>
    </row>
    <row r="122" spans="1:4">
      <c r="A122" s="10" t="s">
        <v>3</v>
      </c>
      <c r="B122" s="10" t="s">
        <v>16</v>
      </c>
      <c r="C122" s="10">
        <v>2012</v>
      </c>
      <c r="D122" s="23">
        <v>8546399</v>
      </c>
    </row>
    <row r="123" spans="1:4">
      <c r="A123" s="10" t="s">
        <v>1</v>
      </c>
      <c r="B123" s="10" t="s">
        <v>0</v>
      </c>
      <c r="C123" s="10">
        <v>2012</v>
      </c>
      <c r="D123" s="23">
        <v>24313730</v>
      </c>
    </row>
    <row r="124" spans="1:4">
      <c r="A124" s="10" t="s">
        <v>2</v>
      </c>
      <c r="B124" s="10" t="s">
        <v>16</v>
      </c>
      <c r="C124" s="10">
        <v>2012</v>
      </c>
      <c r="D124" s="23">
        <v>11796251</v>
      </c>
    </row>
    <row r="125" spans="1:4">
      <c r="A125" s="10" t="s">
        <v>11</v>
      </c>
      <c r="B125" s="10" t="s">
        <v>11</v>
      </c>
      <c r="C125" s="10">
        <v>2012</v>
      </c>
      <c r="D125" s="23">
        <v>6933689</v>
      </c>
    </row>
    <row r="126" spans="1:4">
      <c r="A126" s="10" t="s">
        <v>20</v>
      </c>
      <c r="B126" s="10" t="s">
        <v>15</v>
      </c>
      <c r="C126" s="10">
        <v>2012</v>
      </c>
      <c r="D126" s="23">
        <v>46081445</v>
      </c>
    </row>
    <row r="127" spans="1:4">
      <c r="A127" s="10" t="s">
        <v>0</v>
      </c>
      <c r="B127" s="10" t="s">
        <v>0</v>
      </c>
      <c r="C127" s="10">
        <v>2012</v>
      </c>
      <c r="D127" s="23">
        <v>40423362</v>
      </c>
    </row>
    <row r="128" spans="1:4">
      <c r="A128" s="10" t="s">
        <v>12</v>
      </c>
      <c r="B128" s="10" t="s">
        <v>15</v>
      </c>
      <c r="C128" s="10">
        <v>2011</v>
      </c>
      <c r="D128" s="23">
        <v>-1817806</v>
      </c>
    </row>
    <row r="129" spans="1:4">
      <c r="A129" s="10" t="s">
        <v>5</v>
      </c>
      <c r="B129" s="10" t="s">
        <v>15</v>
      </c>
      <c r="C129" s="10">
        <v>2011</v>
      </c>
      <c r="D129" s="23">
        <v>51942827</v>
      </c>
    </row>
    <row r="130" spans="1:4">
      <c r="A130" s="10" t="s">
        <v>3</v>
      </c>
      <c r="B130" s="10" t="s">
        <v>16</v>
      </c>
      <c r="C130" s="10">
        <v>2011</v>
      </c>
      <c r="D130" s="23">
        <v>8659260</v>
      </c>
    </row>
    <row r="131" spans="1:4">
      <c r="A131" s="10" t="s">
        <v>1</v>
      </c>
      <c r="B131" s="10" t="s">
        <v>0</v>
      </c>
      <c r="C131" s="10">
        <v>2011</v>
      </c>
      <c r="D131" s="23">
        <v>25989882</v>
      </c>
    </row>
    <row r="132" spans="1:4">
      <c r="A132" s="10" t="s">
        <v>2</v>
      </c>
      <c r="B132" s="10" t="s">
        <v>16</v>
      </c>
      <c r="C132" s="10">
        <v>2011</v>
      </c>
      <c r="D132" s="23">
        <v>11909758</v>
      </c>
    </row>
    <row r="133" spans="1:4">
      <c r="A133" s="10" t="s">
        <v>11</v>
      </c>
      <c r="B133" s="10" t="s">
        <v>11</v>
      </c>
      <c r="C133" s="10">
        <v>2011</v>
      </c>
      <c r="D133" s="23">
        <v>7670983</v>
      </c>
    </row>
    <row r="134" spans="1:4">
      <c r="A134" s="10" t="s">
        <v>20</v>
      </c>
      <c r="B134" s="10" t="s">
        <v>15</v>
      </c>
      <c r="C134" s="10">
        <v>2011</v>
      </c>
      <c r="D134" s="23">
        <v>45555062</v>
      </c>
    </row>
    <row r="135" spans="1:4">
      <c r="A135" s="10" t="s">
        <v>0</v>
      </c>
      <c r="B135" s="10" t="s">
        <v>0</v>
      </c>
      <c r="C135" s="10">
        <v>2011</v>
      </c>
      <c r="D135" s="23">
        <v>46486725</v>
      </c>
    </row>
    <row r="136" spans="1:4">
      <c r="A136" s="10" t="s">
        <v>12</v>
      </c>
      <c r="B136" s="10" t="s">
        <v>15</v>
      </c>
      <c r="C136" s="10">
        <v>2010</v>
      </c>
      <c r="D136" s="23">
        <v>-1830401</v>
      </c>
    </row>
    <row r="137" spans="1:4">
      <c r="A137" s="10" t="s">
        <v>5</v>
      </c>
      <c r="B137" s="10" t="s">
        <v>15</v>
      </c>
      <c r="C137" s="10">
        <v>2010</v>
      </c>
      <c r="D137" s="23">
        <v>49438559</v>
      </c>
    </row>
    <row r="138" spans="1:4">
      <c r="A138" s="10" t="s">
        <v>3</v>
      </c>
      <c r="B138" s="10" t="s">
        <v>16</v>
      </c>
      <c r="C138" s="10">
        <v>2010</v>
      </c>
      <c r="D138" s="23">
        <v>8350915</v>
      </c>
    </row>
    <row r="139" spans="1:4">
      <c r="A139" s="10" t="s">
        <v>1</v>
      </c>
      <c r="B139" s="25" t="s">
        <v>0</v>
      </c>
      <c r="C139" s="10">
        <v>2010</v>
      </c>
      <c r="D139" s="23">
        <v>25076676</v>
      </c>
    </row>
    <row r="140" spans="1:4">
      <c r="A140" s="10" t="s">
        <v>2</v>
      </c>
      <c r="B140" s="25" t="s">
        <v>16</v>
      </c>
      <c r="C140" s="10">
        <v>2010</v>
      </c>
      <c r="D140" s="23">
        <v>11467648</v>
      </c>
    </row>
    <row r="141" spans="1:4">
      <c r="A141" s="10" t="s">
        <v>11</v>
      </c>
      <c r="B141" s="25" t="s">
        <v>11</v>
      </c>
      <c r="C141" s="10">
        <v>2010</v>
      </c>
      <c r="D141" s="23">
        <v>6703423</v>
      </c>
    </row>
    <row r="142" spans="1:4">
      <c r="A142" s="10" t="s">
        <v>20</v>
      </c>
      <c r="B142" s="25" t="s">
        <v>15</v>
      </c>
      <c r="C142" s="10">
        <v>2010</v>
      </c>
      <c r="D142" s="23">
        <v>42643259</v>
      </c>
    </row>
    <row r="143" spans="1:4">
      <c r="A143" s="10" t="s">
        <v>0</v>
      </c>
      <c r="B143" s="27" t="s">
        <v>0</v>
      </c>
      <c r="C143" s="10">
        <v>2010</v>
      </c>
      <c r="D143" s="23">
        <v>46625017</v>
      </c>
    </row>
  </sheetData>
  <sheetProtection sheet="1" objects="1" scenarios="1"/>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87E5DA26B159469E5DEDDD8D637077" ma:contentTypeVersion="19" ma:contentTypeDescription="Create a new document." ma:contentTypeScope="" ma:versionID="ada3cf2707197fb38db4dc6bbeca15df">
  <xsd:schema xmlns:xsd="http://www.w3.org/2001/XMLSchema" xmlns:xs="http://www.w3.org/2001/XMLSchema" xmlns:p="http://schemas.microsoft.com/office/2006/metadata/properties" xmlns:ns1="http://schemas.microsoft.com/sharepoint/v3" xmlns:ns2="fce1a9b3-876c-481d-9ebf-ee1ba0063a5f" xmlns:ns3="13157ccd-cfd1-435b-b54a-77ed15165e25" targetNamespace="http://schemas.microsoft.com/office/2006/metadata/properties" ma:root="true" ma:fieldsID="01f36c950cc406c37d5162932eab75e5" ns1:_="" ns2:_="" ns3:_="">
    <xsd:import namespace="http://schemas.microsoft.com/sharepoint/v3"/>
    <xsd:import namespace="fce1a9b3-876c-481d-9ebf-ee1ba0063a5f"/>
    <xsd:import namespace="13157ccd-cfd1-435b-b54a-77ed15165e25"/>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1a9b3-876c-481d-9ebf-ee1ba0063a5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29b43b-f1ef-4cba-aaa1-48c64b82b3e7"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157ccd-cfd1-435b-b54a-77ed15165e2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ae328f-472d-4dc7-83ab-ab68c397db48}" ma:internalName="TaxCatchAll" ma:showField="CatchAllData" ma:web="13157ccd-cfd1-435b-b54a-77ed15165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ce1a9b3-876c-481d-9ebf-ee1ba0063a5f">
      <Terms xmlns="http://schemas.microsoft.com/office/infopath/2007/PartnerControls"/>
    </lcf76f155ced4ddcb4097134ff3c332f>
    <TaxCatchAll xmlns="13157ccd-cfd1-435b-b54a-77ed15165e25" xsi:nil="true"/>
  </documentManagement>
</p:properties>
</file>

<file path=customXml/itemProps1.xml><?xml version="1.0" encoding="utf-8"?>
<ds:datastoreItem xmlns:ds="http://schemas.openxmlformats.org/officeDocument/2006/customXml" ds:itemID="{64362B20-A39D-43CF-9FC4-9076B96E3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ce1a9b3-876c-481d-9ebf-ee1ba0063a5f"/>
    <ds:schemaRef ds:uri="13157ccd-cfd1-435b-b54a-77ed15165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61ECFF-4CC4-43CB-B226-C3A391FB6849}">
  <ds:schemaRefs>
    <ds:schemaRef ds:uri="http://schemas.microsoft.com/sharepoint/v3/contenttype/forms"/>
  </ds:schemaRefs>
</ds:datastoreItem>
</file>

<file path=customXml/itemProps3.xml><?xml version="1.0" encoding="utf-8"?>
<ds:datastoreItem xmlns:ds="http://schemas.openxmlformats.org/officeDocument/2006/customXml" ds:itemID="{A7C70752-7280-4DFF-A754-623597FBEFFD}">
  <ds:schemaRefs>
    <ds:schemaRef ds:uri="http://schemas.microsoft.com/sharepoint/v3"/>
    <ds:schemaRef ds:uri="http://purl.org/dc/dcmitype/"/>
    <ds:schemaRef ds:uri="http://schemas.microsoft.com/office/2006/metadata/properties"/>
    <ds:schemaRef ds:uri="http://purl.org/dc/terms/"/>
    <ds:schemaRef ds:uri="fce1a9b3-876c-481d-9ebf-ee1ba0063a5f"/>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13157ccd-cfd1-435b-b54a-77ed15165e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Revenue Pie </vt:lpstr>
      <vt:lpstr>Revenues Data</vt:lpstr>
      <vt:lpstr>NewTable</vt:lpstr>
      <vt:lpstr>'Revenue Pie '!Print_Area</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Contrata, Ann (Budget)</cp:lastModifiedBy>
  <cp:lastPrinted>2024-01-22T18:45:17Z</cp:lastPrinted>
  <dcterms:created xsi:type="dcterms:W3CDTF">2010-09-24T14:24:45Z</dcterms:created>
  <dcterms:modified xsi:type="dcterms:W3CDTF">2024-02-26T21:00:17Z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0x0101009F87E5DA26B159469E5DEDDD8D637077</vt:lpwstr>
  </property>
  <property fmtid="{D5CDD505-2E9C-101B-9397-08002B2CF9AE}" pid="3" name="Order">
    <vt:r8>900200</vt:r8>
  </property>
  <property fmtid="{D5CDD505-2E9C-101B-9397-08002B2CF9AE}" pid="4" name="MediaServiceImageTags">
    <vt:lpwstr/>
  </property>
</Properties>
</file>